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55" yWindow="-15" windowWidth="9600" windowHeight="11340"/>
  </bookViews>
  <sheets>
    <sheet name="Sport 2011" sheetId="1" r:id="rId1"/>
    <sheet name="Sport Übersicht" sheetId="2" r:id="rId2"/>
    <sheet name="Schuhe" sheetId="3" r:id="rId3"/>
    <sheet name="mit" sheetId="4" r:id="rId4"/>
    <sheet name="Tabelle1" sheetId="5" r:id="rId5"/>
  </sheets>
  <externalReferences>
    <externalReference r:id="rId6"/>
  </externalReferences>
  <definedNames>
    <definedName name="_xlnm.Print_Area" localSheetId="3">mit!$A$1:$R$129</definedName>
    <definedName name="_xlnm.Print_Area" localSheetId="2">Schuhe!$A$1:$W$128</definedName>
    <definedName name="_xlnm.Print_Area" localSheetId="0">'Sport 2011'!$A$1:$W$260</definedName>
    <definedName name="_xlnm.Print_Area" localSheetId="1">'Sport Übersicht'!#REF!</definedName>
    <definedName name="_xlnm.Print_Titles" localSheetId="3">mit!$1:$1</definedName>
    <definedName name="_xlnm.Print_Titles" localSheetId="2">Schuhe!$1:$1</definedName>
    <definedName name="_xlnm.Print_Titles" localSheetId="0">'Sport 2011'!$1:$1</definedName>
    <definedName name="_xlnm.Print_Titles" localSheetId="1">'Sport Übersicht'!#REF!</definedName>
  </definedNames>
  <calcPr calcId="144525"/>
</workbook>
</file>

<file path=xl/calcChain.xml><?xml version="1.0" encoding="utf-8"?>
<calcChain xmlns="http://schemas.openxmlformats.org/spreadsheetml/2006/main">
  <c r="AI36" i="1" l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L134" i="1"/>
  <c r="U134" i="1" s="1"/>
  <c r="L133" i="1"/>
  <c r="U133" i="1" s="1"/>
  <c r="L132" i="1"/>
  <c r="U132" i="1" s="1"/>
  <c r="L131" i="1"/>
  <c r="U131" i="1" s="1"/>
  <c r="L130" i="1"/>
  <c r="U130" i="1" s="1"/>
  <c r="L129" i="1"/>
  <c r="U129" i="1" s="1"/>
  <c r="L128" i="1"/>
  <c r="U128" i="1" s="1"/>
  <c r="L127" i="1"/>
  <c r="U127" i="1" s="1"/>
  <c r="L126" i="1"/>
  <c r="U126" i="1" s="1"/>
  <c r="L125" i="1"/>
  <c r="U125" i="1" s="1"/>
  <c r="L124" i="1"/>
  <c r="U124" i="1" s="1"/>
  <c r="L123" i="1"/>
  <c r="U123" i="1" s="1"/>
  <c r="L122" i="1"/>
  <c r="U122" i="1" s="1"/>
  <c r="L121" i="1"/>
  <c r="U121" i="1" s="1"/>
  <c r="L120" i="1"/>
  <c r="U120" i="1" s="1"/>
  <c r="L119" i="1"/>
  <c r="U119" i="1" s="1"/>
  <c r="L118" i="1"/>
  <c r="U118" i="1" s="1"/>
  <c r="L117" i="1"/>
  <c r="U117" i="1" s="1"/>
  <c r="L116" i="1"/>
  <c r="U116" i="1" s="1"/>
  <c r="L115" i="1"/>
  <c r="U115" i="1" s="1"/>
  <c r="L114" i="1"/>
  <c r="U114" i="1" s="1"/>
  <c r="L113" i="1"/>
  <c r="U113" i="1" s="1"/>
  <c r="L112" i="1"/>
  <c r="U112" i="1" s="1"/>
  <c r="L111" i="1"/>
  <c r="U111" i="1" s="1"/>
  <c r="L110" i="1"/>
  <c r="U110" i="1" s="1"/>
  <c r="L109" i="1"/>
  <c r="U109" i="1" s="1"/>
  <c r="L108" i="1"/>
  <c r="U108" i="1" s="1"/>
  <c r="L107" i="1"/>
  <c r="U107" i="1" s="1"/>
  <c r="L106" i="1"/>
  <c r="U106" i="1" s="1"/>
  <c r="L105" i="1"/>
  <c r="U105" i="1" s="1"/>
  <c r="L104" i="1"/>
  <c r="U104" i="1" s="1"/>
  <c r="L103" i="1"/>
  <c r="U103" i="1" s="1"/>
  <c r="L102" i="1"/>
  <c r="U102" i="1" s="1"/>
  <c r="L101" i="1"/>
  <c r="U101" i="1" s="1"/>
  <c r="L100" i="1"/>
  <c r="U100" i="1" s="1"/>
  <c r="L99" i="1"/>
  <c r="U99" i="1" s="1"/>
  <c r="L98" i="1"/>
  <c r="U98" i="1" s="1"/>
  <c r="L97" i="1"/>
  <c r="U97" i="1" s="1"/>
  <c r="L96" i="1"/>
  <c r="U96" i="1" s="1"/>
  <c r="L95" i="1"/>
  <c r="U95" i="1" s="1"/>
  <c r="L94" i="1"/>
  <c r="U94" i="1" s="1"/>
  <c r="L93" i="1"/>
  <c r="U93" i="1" s="1"/>
  <c r="L92" i="1"/>
  <c r="U92" i="1" s="1"/>
  <c r="L91" i="1"/>
  <c r="U91" i="1" s="1"/>
  <c r="L90" i="1"/>
  <c r="U90" i="1" s="1"/>
  <c r="L89" i="1"/>
  <c r="U89" i="1" s="1"/>
  <c r="L88" i="1"/>
  <c r="U88" i="1" s="1"/>
  <c r="L87" i="1"/>
  <c r="U87" i="1" s="1"/>
  <c r="L86" i="1"/>
  <c r="U86" i="1" s="1"/>
  <c r="L85" i="1"/>
  <c r="U85" i="1" s="1"/>
  <c r="L84" i="1"/>
  <c r="U84" i="1" s="1"/>
  <c r="L83" i="1"/>
  <c r="U83" i="1" s="1"/>
  <c r="L82" i="1"/>
  <c r="U82" i="1" s="1"/>
  <c r="L81" i="1"/>
  <c r="U81" i="1" s="1"/>
  <c r="L80" i="1"/>
  <c r="U80" i="1" s="1"/>
  <c r="L79" i="1"/>
  <c r="U79" i="1" s="1"/>
  <c r="L78" i="1"/>
  <c r="U78" i="1" s="1"/>
  <c r="L77" i="1"/>
  <c r="U77" i="1" s="1"/>
  <c r="L76" i="1"/>
  <c r="U76" i="1" s="1"/>
  <c r="L75" i="1"/>
  <c r="U75" i="1" s="1"/>
  <c r="L74" i="1"/>
  <c r="U74" i="1" s="1"/>
  <c r="L73" i="1"/>
  <c r="U73" i="1" s="1"/>
  <c r="L72" i="1"/>
  <c r="U72" i="1" s="1"/>
  <c r="L71" i="1"/>
  <c r="U71" i="1" s="1"/>
  <c r="L70" i="1"/>
  <c r="U70" i="1" s="1"/>
  <c r="L69" i="1"/>
  <c r="U69" i="1" s="1"/>
  <c r="L68" i="1"/>
  <c r="U68" i="1" s="1"/>
  <c r="L67" i="1"/>
  <c r="U67" i="1" s="1"/>
  <c r="L66" i="1"/>
  <c r="U66" i="1" s="1"/>
  <c r="L65" i="1"/>
  <c r="U65" i="1" s="1"/>
  <c r="L64" i="1"/>
  <c r="U64" i="1" s="1"/>
  <c r="L63" i="1"/>
  <c r="U63" i="1" s="1"/>
  <c r="L62" i="1"/>
  <c r="U62" i="1" s="1"/>
  <c r="L61" i="1"/>
  <c r="U61" i="1" s="1"/>
  <c r="L60" i="1"/>
  <c r="U60" i="1" s="1"/>
  <c r="L59" i="1"/>
  <c r="U59" i="1" s="1"/>
  <c r="L58" i="1"/>
  <c r="U58" i="1" s="1"/>
  <c r="L57" i="1"/>
  <c r="U57" i="1" s="1"/>
  <c r="L56" i="1"/>
  <c r="U56" i="1" s="1"/>
  <c r="L55" i="1"/>
  <c r="U55" i="1" s="1"/>
  <c r="L54" i="1"/>
  <c r="U54" i="1" s="1"/>
  <c r="L53" i="1"/>
  <c r="U53" i="1" s="1"/>
  <c r="L52" i="1"/>
  <c r="U52" i="1" s="1"/>
  <c r="L51" i="1"/>
  <c r="U51" i="1" s="1"/>
  <c r="L50" i="1"/>
  <c r="U50" i="1" s="1"/>
  <c r="L49" i="1"/>
  <c r="U49" i="1" s="1"/>
  <c r="L48" i="1"/>
  <c r="U48" i="1" s="1"/>
  <c r="L47" i="1"/>
  <c r="U47" i="1" s="1"/>
  <c r="L46" i="1"/>
  <c r="U46" i="1" s="1"/>
  <c r="U45" i="1"/>
  <c r="L44" i="1"/>
  <c r="U44" i="1" s="1"/>
  <c r="L41" i="1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A37" i="2"/>
  <c r="S37" i="2"/>
  <c r="K37" i="2"/>
  <c r="I37" i="2"/>
  <c r="D37" i="2"/>
  <c r="C37" i="2"/>
  <c r="B37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H36" i="2"/>
  <c r="AG36" i="2"/>
  <c r="AF36" i="2"/>
  <c r="AE36" i="2"/>
  <c r="AA36" i="2"/>
  <c r="V36" i="2"/>
  <c r="U36" i="2"/>
  <c r="S36" i="2"/>
  <c r="Q36" i="2"/>
  <c r="P36" i="2"/>
  <c r="N36" i="2"/>
  <c r="K36" i="2"/>
  <c r="I36" i="2"/>
  <c r="D36" i="2"/>
  <c r="C36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D1" i="1"/>
  <c r="AA103" i="1"/>
  <c r="AA104" i="1"/>
  <c r="AA105" i="1"/>
  <c r="AA106" i="1"/>
  <c r="AA112" i="1"/>
  <c r="AA107" i="1"/>
  <c r="AA109" i="1"/>
  <c r="AA110" i="1"/>
  <c r="AA111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AK112" i="1"/>
  <c r="BT1" i="1"/>
  <c r="BT165" i="1" s="1"/>
  <c r="BS1" i="1"/>
  <c r="BS39" i="1" s="1"/>
  <c r="BR1" i="1"/>
  <c r="BR38" i="1" s="1"/>
  <c r="BR39" i="1"/>
  <c r="BR41" i="1"/>
  <c r="BR43" i="1"/>
  <c r="BR45" i="1"/>
  <c r="BR47" i="1"/>
  <c r="BR49" i="1"/>
  <c r="BR51" i="1"/>
  <c r="BR53" i="1"/>
  <c r="BR55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6" i="1"/>
  <c r="AK77" i="1"/>
  <c r="BR78" i="1"/>
  <c r="BR79" i="1"/>
  <c r="BR80" i="1"/>
  <c r="BR81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101" i="1"/>
  <c r="BR102" i="1"/>
  <c r="BR103" i="1"/>
  <c r="BR104" i="1"/>
  <c r="BR105" i="1"/>
  <c r="BR106" i="1"/>
  <c r="BR112" i="1"/>
  <c r="BR111" i="1"/>
  <c r="BR110" i="1"/>
  <c r="BR109" i="1"/>
  <c r="BR107" i="1"/>
  <c r="BR113" i="1"/>
  <c r="BR108" i="1"/>
  <c r="BR114" i="1"/>
  <c r="BR118" i="1"/>
  <c r="BR117" i="1"/>
  <c r="BR116" i="1"/>
  <c r="BR115" i="1"/>
  <c r="BR119" i="1"/>
  <c r="BR120" i="1"/>
  <c r="BR121" i="1"/>
  <c r="BR123" i="1"/>
  <c r="BR122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AH54" i="1"/>
  <c r="C54" i="1" s="1"/>
  <c r="AH58" i="1"/>
  <c r="AA58" i="1"/>
  <c r="AH57" i="1"/>
  <c r="AA57" i="1"/>
  <c r="AH56" i="1"/>
  <c r="AA56" i="1"/>
  <c r="AH55" i="1"/>
  <c r="AA55" i="1"/>
  <c r="AA54" i="1"/>
  <c r="AK53" i="1"/>
  <c r="U4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6" i="1"/>
  <c r="AK166" i="1" s="1"/>
  <c r="L165" i="1"/>
  <c r="AK165" i="1" s="1"/>
  <c r="L164" i="1"/>
  <c r="AK164" i="1" s="1"/>
  <c r="L163" i="1"/>
  <c r="AK163" i="1" s="1"/>
  <c r="L162" i="1"/>
  <c r="AK162" i="1" s="1"/>
  <c r="L161" i="1"/>
  <c r="AK161" i="1" s="1"/>
  <c r="L160" i="1"/>
  <c r="AK160" i="1" s="1"/>
  <c r="L159" i="1"/>
  <c r="AK159" i="1" s="1"/>
  <c r="L158" i="1"/>
  <c r="AK158" i="1" s="1"/>
  <c r="L157" i="1"/>
  <c r="AK157" i="1" s="1"/>
  <c r="L156" i="1"/>
  <c r="AK156" i="1" s="1"/>
  <c r="L155" i="1"/>
  <c r="AK155" i="1" s="1"/>
  <c r="L154" i="1"/>
  <c r="AK154" i="1" s="1"/>
  <c r="L153" i="1"/>
  <c r="AK153" i="1" s="1"/>
  <c r="L152" i="1"/>
  <c r="L151" i="1"/>
  <c r="AK151" i="1" s="1"/>
  <c r="L150" i="1"/>
  <c r="AK150" i="1" s="1"/>
  <c r="L149" i="1"/>
  <c r="AK149" i="1" s="1"/>
  <c r="L148" i="1"/>
  <c r="AK148" i="1" s="1"/>
  <c r="L147" i="1"/>
  <c r="AK147" i="1" s="1"/>
  <c r="L146" i="1"/>
  <c r="AK146" i="1" s="1"/>
  <c r="L145" i="1"/>
  <c r="AK145" i="1" s="1"/>
  <c r="L144" i="1"/>
  <c r="AK144" i="1" s="1"/>
  <c r="L143" i="1"/>
  <c r="AK143" i="1" s="1"/>
  <c r="L142" i="1"/>
  <c r="U142" i="1" s="1"/>
  <c r="L141" i="1"/>
  <c r="U141" i="1" s="1"/>
  <c r="L140" i="1"/>
  <c r="U140" i="1" s="1"/>
  <c r="L139" i="1"/>
  <c r="U139" i="1" s="1"/>
  <c r="L138" i="1"/>
  <c r="U138" i="1" s="1"/>
  <c r="L137" i="1"/>
  <c r="U137" i="1" s="1"/>
  <c r="L136" i="1"/>
  <c r="U136" i="1" s="1"/>
  <c r="L135" i="1"/>
  <c r="U135" i="1" s="1"/>
  <c r="L39" i="1"/>
  <c r="AQ2" i="1"/>
  <c r="BC38" i="1"/>
  <c r="BC39" i="1" s="1"/>
  <c r="BC40" i="1" s="1"/>
  <c r="BC41" i="1" s="1"/>
  <c r="BC42" i="1" s="1"/>
  <c r="AK104" i="1"/>
  <c r="AK105" i="1"/>
  <c r="AK106" i="1"/>
  <c r="AK107" i="1"/>
  <c r="AK109" i="1"/>
  <c r="AK110" i="1"/>
  <c r="AK111" i="1"/>
  <c r="AA38" i="1"/>
  <c r="AK40" i="1"/>
  <c r="AK41" i="1"/>
  <c r="AK44" i="1"/>
  <c r="AK45" i="1"/>
  <c r="AK46" i="1"/>
  <c r="AK47" i="1"/>
  <c r="AK48" i="1"/>
  <c r="AK49" i="1"/>
  <c r="AK50" i="1"/>
  <c r="AK51" i="1"/>
  <c r="AK52" i="1"/>
  <c r="AK54" i="1"/>
  <c r="AQ54" i="1"/>
  <c r="AA63" i="1"/>
  <c r="AK63" i="1"/>
  <c r="AK64" i="1"/>
  <c r="AA66" i="1"/>
  <c r="AK66" i="1"/>
  <c r="AA67" i="1"/>
  <c r="AK67" i="1"/>
  <c r="AK68" i="1"/>
  <c r="AK69" i="1"/>
  <c r="AA72" i="1"/>
  <c r="AK72" i="1"/>
  <c r="AK73" i="1"/>
  <c r="AK74" i="1"/>
  <c r="AK75" i="1"/>
  <c r="BR75" i="1"/>
  <c r="AA77" i="1"/>
  <c r="AK78" i="1"/>
  <c r="AK79" i="1"/>
  <c r="AK96" i="1"/>
  <c r="AK97" i="1"/>
  <c r="AK98" i="1"/>
  <c r="AK99" i="1"/>
  <c r="AK121" i="1"/>
  <c r="AK124" i="1"/>
  <c r="AK125" i="1"/>
  <c r="AK126" i="1"/>
  <c r="AK127" i="1"/>
  <c r="AK128" i="1"/>
  <c r="AK129" i="1"/>
  <c r="AK130" i="1"/>
  <c r="AK131" i="1"/>
  <c r="AK132" i="1"/>
  <c r="AK133" i="1"/>
  <c r="AK134" i="1"/>
  <c r="AK136" i="1"/>
  <c r="AK152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N38" i="1"/>
  <c r="AM38" i="1"/>
  <c r="AM39" i="1" s="1"/>
  <c r="AM40" i="1" s="1"/>
  <c r="AM41" i="1" s="1"/>
  <c r="AM42" i="1" s="1"/>
  <c r="AM43" i="1" s="1"/>
  <c r="AM44" i="1" s="1"/>
  <c r="AM45" i="1" s="1"/>
  <c r="AM46" i="1" s="1"/>
  <c r="AO38" i="1"/>
  <c r="AC38" i="1"/>
  <c r="X38" i="1" s="1"/>
  <c r="Y38" i="1" s="1"/>
  <c r="Z38" i="1" s="1"/>
  <c r="AA39" i="1"/>
  <c r="AK39" i="1"/>
  <c r="AQ39" i="1" s="1"/>
  <c r="AR39" i="1" s="1"/>
  <c r="AS39" i="1" s="1"/>
  <c r="AT39" i="1" s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Q53" i="1" s="1"/>
  <c r="AA59" i="1"/>
  <c r="AA60" i="1"/>
  <c r="AA61" i="1"/>
  <c r="AA62" i="1"/>
  <c r="AK62" i="1"/>
  <c r="AA64" i="1"/>
  <c r="AA65" i="1"/>
  <c r="AK65" i="1" s="1"/>
  <c r="AA68" i="1"/>
  <c r="AA69" i="1"/>
  <c r="AA70" i="1"/>
  <c r="AA71" i="1"/>
  <c r="AK71" i="1"/>
  <c r="AA73" i="1"/>
  <c r="AA74" i="1"/>
  <c r="AA75" i="1"/>
  <c r="AA76" i="1"/>
  <c r="AK76" i="1" s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K94" i="1" s="1"/>
  <c r="AA95" i="1"/>
  <c r="AK95" i="1"/>
  <c r="AA96" i="1"/>
  <c r="AA97" i="1"/>
  <c r="AA98" i="1"/>
  <c r="AA99" i="1"/>
  <c r="AA100" i="1"/>
  <c r="AA101" i="1"/>
  <c r="AA102" i="1"/>
  <c r="AB38" i="1"/>
  <c r="B38" i="1" s="1"/>
  <c r="AK114" i="1"/>
  <c r="AK108" i="1"/>
  <c r="AK113" i="1"/>
  <c r="U42" i="1"/>
  <c r="U41" i="1"/>
  <c r="U39" i="1"/>
  <c r="AA113" i="1"/>
  <c r="AA108" i="1"/>
  <c r="AA114" i="1"/>
  <c r="AQ114" i="1" s="1"/>
  <c r="AA118" i="1"/>
  <c r="AA117" i="1"/>
  <c r="AK117" i="1"/>
  <c r="AQ117" i="1"/>
  <c r="AA116" i="1"/>
  <c r="AK116" i="1" s="1"/>
  <c r="AA115" i="1"/>
  <c r="AA119" i="1"/>
  <c r="AA120" i="1"/>
  <c r="AK120" i="1"/>
  <c r="AQ120" i="1"/>
  <c r="AA121" i="1"/>
  <c r="AA123" i="1"/>
  <c r="AK123" i="1"/>
  <c r="AQ123" i="1"/>
  <c r="AA122" i="1"/>
  <c r="AK122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13" i="1"/>
  <c r="AI108" i="1"/>
  <c r="AI114" i="1"/>
  <c r="AI118" i="1"/>
  <c r="AI117" i="1"/>
  <c r="AI116" i="1"/>
  <c r="AI115" i="1"/>
  <c r="AI119" i="1"/>
  <c r="AI120" i="1"/>
  <c r="AI121" i="1"/>
  <c r="AI123" i="1"/>
  <c r="AI122" i="1"/>
  <c r="AI124" i="1"/>
  <c r="AI125" i="1"/>
  <c r="AI126" i="1"/>
  <c r="AI127" i="1"/>
  <c r="AI128" i="1"/>
  <c r="AI129" i="1"/>
  <c r="AI130" i="1"/>
  <c r="AI131" i="1"/>
  <c r="AI132" i="1"/>
  <c r="AI133" i="1"/>
  <c r="AI134" i="1"/>
  <c r="AJ36" i="1"/>
  <c r="AJ40" i="1" s="1"/>
  <c r="AJ129" i="1"/>
  <c r="AH38" i="1"/>
  <c r="AH39" i="1"/>
  <c r="AQ40" i="1"/>
  <c r="AR40" i="1" s="1"/>
  <c r="AS40" i="1" s="1"/>
  <c r="AH40" i="1"/>
  <c r="AQ41" i="1"/>
  <c r="AR41" i="1" s="1"/>
  <c r="AH41" i="1"/>
  <c r="AH42" i="1"/>
  <c r="AH43" i="1"/>
  <c r="AQ44" i="1"/>
  <c r="AR44" i="1" s="1"/>
  <c r="AS44" i="1" s="1"/>
  <c r="AH44" i="1"/>
  <c r="AH45" i="1"/>
  <c r="AQ45" i="1"/>
  <c r="AR45" i="1" s="1"/>
  <c r="AQ46" i="1"/>
  <c r="AR46" i="1" s="1"/>
  <c r="AS46" i="1" s="1"/>
  <c r="AH46" i="1"/>
  <c r="AH47" i="1"/>
  <c r="AQ47" i="1"/>
  <c r="AR47" i="1" s="1"/>
  <c r="AQ48" i="1"/>
  <c r="AR48" i="1" s="1"/>
  <c r="AS48" i="1" s="1"/>
  <c r="AH48" i="1"/>
  <c r="AH49" i="1"/>
  <c r="AQ49" i="1"/>
  <c r="AR49" i="1" s="1"/>
  <c r="AH50" i="1"/>
  <c r="AQ50" i="1"/>
  <c r="AR50" i="1" s="1"/>
  <c r="AH51" i="1"/>
  <c r="AH52" i="1"/>
  <c r="AH53" i="1"/>
  <c r="AH59" i="1"/>
  <c r="AH60" i="1"/>
  <c r="AH61" i="1"/>
  <c r="AH62" i="1"/>
  <c r="AQ62" i="1"/>
  <c r="AR62" i="1" s="1"/>
  <c r="AS62" i="1" s="1"/>
  <c r="P62" i="1"/>
  <c r="AH63" i="1"/>
  <c r="AQ63" i="1"/>
  <c r="AR63" i="1" s="1"/>
  <c r="AS63" i="1" s="1"/>
  <c r="AH64" i="1"/>
  <c r="AQ64" i="1"/>
  <c r="AR64" i="1" s="1"/>
  <c r="AS64" i="1" s="1"/>
  <c r="AT64" i="1" s="1"/>
  <c r="AH65" i="1"/>
  <c r="AQ65" i="1"/>
  <c r="AR65" i="1" s="1"/>
  <c r="AS65" i="1" s="1"/>
  <c r="P65" i="1"/>
  <c r="AH66" i="1"/>
  <c r="P66" i="1" s="1"/>
  <c r="R66" i="1" s="1"/>
  <c r="AH67" i="1"/>
  <c r="AQ67" i="1"/>
  <c r="AR67" i="1" s="1"/>
  <c r="AS67" i="1" s="1"/>
  <c r="AH68" i="1"/>
  <c r="AQ68" i="1"/>
  <c r="AR68" i="1" s="1"/>
  <c r="AS68" i="1" s="1"/>
  <c r="AT68" i="1" s="1"/>
  <c r="AH69" i="1"/>
  <c r="AQ69" i="1"/>
  <c r="AR69" i="1" s="1"/>
  <c r="AS69" i="1" s="1"/>
  <c r="AH70" i="1"/>
  <c r="AH71" i="1"/>
  <c r="AQ71" i="1"/>
  <c r="AR71" i="1" s="1"/>
  <c r="AS71" i="1" s="1"/>
  <c r="P71" i="1"/>
  <c r="AH72" i="1"/>
  <c r="AQ72" i="1"/>
  <c r="AR72" i="1" s="1"/>
  <c r="AS72" i="1" s="1"/>
  <c r="AH73" i="1"/>
  <c r="AQ73" i="1"/>
  <c r="AR73" i="1" s="1"/>
  <c r="AS73" i="1" s="1"/>
  <c r="AT73" i="1" s="1"/>
  <c r="AH74" i="1"/>
  <c r="AQ74" i="1"/>
  <c r="AR74" i="1" s="1"/>
  <c r="AS74" i="1" s="1"/>
  <c r="AH75" i="1"/>
  <c r="AQ75" i="1"/>
  <c r="AR75" i="1" s="1"/>
  <c r="AS75" i="1" s="1"/>
  <c r="AT75" i="1" s="1"/>
  <c r="AH76" i="1"/>
  <c r="AQ76" i="1"/>
  <c r="AR76" i="1" s="1"/>
  <c r="AS76" i="1" s="1"/>
  <c r="P76" i="1"/>
  <c r="AH77" i="1"/>
  <c r="AQ77" i="1"/>
  <c r="AR77" i="1" s="1"/>
  <c r="AS77" i="1" s="1"/>
  <c r="AH78" i="1"/>
  <c r="AQ78" i="1"/>
  <c r="AR78" i="1" s="1"/>
  <c r="AS78" i="1" s="1"/>
  <c r="AT78" i="1" s="1"/>
  <c r="AH79" i="1"/>
  <c r="AQ79" i="1"/>
  <c r="AR79" i="1" s="1"/>
  <c r="AS79" i="1" s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Q94" i="1"/>
  <c r="AR94" i="1" s="1"/>
  <c r="AS94" i="1" s="1"/>
  <c r="AT94" i="1" s="1"/>
  <c r="P94" i="1"/>
  <c r="AH95" i="1"/>
  <c r="P95" i="1" s="1"/>
  <c r="AQ95" i="1"/>
  <c r="AR95" i="1" s="1"/>
  <c r="AS95" i="1" s="1"/>
  <c r="AT95" i="1" s="1"/>
  <c r="AH96" i="1"/>
  <c r="AQ96" i="1"/>
  <c r="AR96" i="1" s="1"/>
  <c r="AS96" i="1" s="1"/>
  <c r="AT96" i="1" s="1"/>
  <c r="AH97" i="1"/>
  <c r="AQ97" i="1"/>
  <c r="AR97" i="1" s="1"/>
  <c r="AS97" i="1" s="1"/>
  <c r="AH98" i="1"/>
  <c r="AQ98" i="1"/>
  <c r="AR98" i="1" s="1"/>
  <c r="AS98" i="1" s="1"/>
  <c r="AT98" i="1" s="1"/>
  <c r="AH99" i="1"/>
  <c r="AQ99" i="1"/>
  <c r="AR99" i="1" s="1"/>
  <c r="AS99" i="1" s="1"/>
  <c r="AH100" i="1"/>
  <c r="AH101" i="1"/>
  <c r="AH102" i="1"/>
  <c r="AH103" i="1"/>
  <c r="AH104" i="1"/>
  <c r="AQ104" i="1"/>
  <c r="AR104" i="1" s="1"/>
  <c r="AS104" i="1" s="1"/>
  <c r="P104" i="1"/>
  <c r="AH105" i="1"/>
  <c r="P105" i="1" s="1"/>
  <c r="R105" i="1" s="1"/>
  <c r="AH106" i="1"/>
  <c r="AQ106" i="1"/>
  <c r="AR106" i="1" s="1"/>
  <c r="AH112" i="1"/>
  <c r="AQ112" i="1"/>
  <c r="AR112" i="1" s="1"/>
  <c r="AS112" i="1" s="1"/>
  <c r="AH111" i="1"/>
  <c r="AQ111" i="1"/>
  <c r="AR111" i="1" s="1"/>
  <c r="AS111" i="1" s="1"/>
  <c r="P111" i="1"/>
  <c r="AH110" i="1"/>
  <c r="P110" i="1"/>
  <c r="AH109" i="1"/>
  <c r="P109" i="1"/>
  <c r="AH107" i="1"/>
  <c r="P107" i="1"/>
  <c r="AH113" i="1"/>
  <c r="AH108" i="1"/>
  <c r="AH114" i="1"/>
  <c r="AH118" i="1"/>
  <c r="AH117" i="1"/>
  <c r="P117" i="1"/>
  <c r="AH116" i="1"/>
  <c r="P116" i="1"/>
  <c r="AH115" i="1"/>
  <c r="AH119" i="1"/>
  <c r="AH120" i="1"/>
  <c r="P120" i="1"/>
  <c r="AH121" i="1"/>
  <c r="AH123" i="1"/>
  <c r="P123" i="1" s="1"/>
  <c r="R123" i="1" s="1"/>
  <c r="AH122" i="1"/>
  <c r="AH124" i="1"/>
  <c r="AH125" i="1"/>
  <c r="P125" i="1" s="1"/>
  <c r="AH126" i="1"/>
  <c r="P126" i="1" s="1"/>
  <c r="R126" i="1" s="1"/>
  <c r="AH127" i="1"/>
  <c r="P127" i="1" s="1"/>
  <c r="AH128" i="1"/>
  <c r="P128" i="1" s="1"/>
  <c r="R128" i="1" s="1"/>
  <c r="AH129" i="1"/>
  <c r="P129" i="1" s="1"/>
  <c r="AH130" i="1"/>
  <c r="P130" i="1" s="1"/>
  <c r="R130" i="1" s="1"/>
  <c r="AH131" i="1"/>
  <c r="P131" i="1" s="1"/>
  <c r="AH132" i="1"/>
  <c r="P132" i="1" s="1"/>
  <c r="R132" i="1" s="1"/>
  <c r="AH133" i="1"/>
  <c r="P133" i="1" s="1"/>
  <c r="R133" i="1" s="1"/>
  <c r="AH134" i="1"/>
  <c r="P134" i="1" s="1"/>
  <c r="R134" i="1" s="1"/>
  <c r="AH135" i="1"/>
  <c r="P135" i="1" s="1"/>
  <c r="R135" i="1" s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K37" i="1"/>
  <c r="J37" i="2" s="1"/>
  <c r="A37" i="1"/>
  <c r="A37" i="2" s="1"/>
  <c r="AK36" i="1"/>
  <c r="AJ36" i="2" s="1"/>
  <c r="K36" i="1"/>
  <c r="J36" i="2" s="1"/>
  <c r="A36" i="1"/>
  <c r="A36" i="2" s="1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Q1" i="1"/>
  <c r="BQ39" i="1" s="1"/>
  <c r="BP1" i="1"/>
  <c r="BP39" i="1" s="1"/>
  <c r="BO1" i="1"/>
  <c r="BO39" i="1" s="1"/>
  <c r="BM1" i="1"/>
  <c r="BM39" i="1" s="1"/>
  <c r="BL1" i="1"/>
  <c r="BL39" i="1" s="1"/>
  <c r="BK1" i="1"/>
  <c r="BJ1" i="1"/>
  <c r="BJ39" i="1" s="1"/>
  <c r="BI1" i="1"/>
  <c r="BI38" i="1" s="1"/>
  <c r="BH1" i="1"/>
  <c r="BH39" i="1" s="1"/>
  <c r="BG1" i="1"/>
  <c r="BG39" i="1" s="1"/>
  <c r="BF1" i="1"/>
  <c r="BF39" i="1" s="1"/>
  <c r="BE1" i="1"/>
  <c r="BE39" i="1" s="1"/>
  <c r="BD39" i="1"/>
  <c r="BQ38" i="1"/>
  <c r="BP38" i="1"/>
  <c r="BO38" i="1"/>
  <c r="BM38" i="1"/>
  <c r="BL38" i="1"/>
  <c r="BF38" i="1"/>
  <c r="BD38" i="1"/>
  <c r="BN1" i="1"/>
  <c r="BN60" i="1" s="1"/>
  <c r="BN38" i="1"/>
  <c r="BN40" i="1"/>
  <c r="BN42" i="1"/>
  <c r="BN44" i="1"/>
  <c r="BN46" i="1"/>
  <c r="BN48" i="1"/>
  <c r="BN50" i="1"/>
  <c r="BN52" i="1"/>
  <c r="BN54" i="1"/>
  <c r="BN56" i="1"/>
  <c r="BN58" i="1"/>
  <c r="BN61" i="1"/>
  <c r="BN63" i="1"/>
  <c r="BN65" i="1"/>
  <c r="BN67" i="1"/>
  <c r="BN69" i="1"/>
  <c r="BN71" i="1"/>
  <c r="BN73" i="1"/>
  <c r="BN75" i="1"/>
  <c r="BN77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12" i="1"/>
  <c r="BN111" i="1"/>
  <c r="BN110" i="1"/>
  <c r="BN109" i="1"/>
  <c r="BN107" i="1"/>
  <c r="BN113" i="1"/>
  <c r="BN108" i="1"/>
  <c r="BN114" i="1"/>
  <c r="BN115" i="1"/>
  <c r="BN116" i="1"/>
  <c r="BN117" i="1"/>
  <c r="BN118" i="1"/>
  <c r="BN119" i="1"/>
  <c r="BN120" i="1"/>
  <c r="BN121" i="1"/>
  <c r="BN123" i="1"/>
  <c r="BN122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P57" i="1"/>
  <c r="BP58" i="1"/>
  <c r="BP60" i="1"/>
  <c r="BP59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85" i="1"/>
  <c r="BP88" i="1"/>
  <c r="BP89" i="1"/>
  <c r="BP90" i="1"/>
  <c r="BP93" i="1"/>
  <c r="BP94" i="1"/>
  <c r="BP95" i="1"/>
  <c r="BP96" i="1"/>
  <c r="BP99" i="1"/>
  <c r="BP100" i="1"/>
  <c r="BP101" i="1"/>
  <c r="BP103" i="1"/>
  <c r="BP104" i="1"/>
  <c r="BP105" i="1"/>
  <c r="BP106" i="1"/>
  <c r="BP112" i="1"/>
  <c r="BP111" i="1"/>
  <c r="BP110" i="1"/>
  <c r="BP109" i="1"/>
  <c r="BP107" i="1"/>
  <c r="BP113" i="1"/>
  <c r="BP108" i="1"/>
  <c r="BP114" i="1"/>
  <c r="BP115" i="1"/>
  <c r="BP116" i="1"/>
  <c r="BP117" i="1"/>
  <c r="BP118" i="1"/>
  <c r="BP119" i="1"/>
  <c r="BP120" i="1"/>
  <c r="BP121" i="1"/>
  <c r="BP123" i="1"/>
  <c r="BP122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O57" i="1"/>
  <c r="BO58" i="1"/>
  <c r="BO60" i="1"/>
  <c r="BO59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12" i="1"/>
  <c r="BO111" i="1"/>
  <c r="BO110" i="1"/>
  <c r="BO109" i="1"/>
  <c r="BO107" i="1"/>
  <c r="BO113" i="1"/>
  <c r="BO108" i="1"/>
  <c r="BO114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118" i="1"/>
  <c r="BO117" i="1"/>
  <c r="BO116" i="1"/>
  <c r="BO115" i="1"/>
  <c r="BO119" i="1"/>
  <c r="BO120" i="1"/>
  <c r="BO121" i="1"/>
  <c r="BO123" i="1"/>
  <c r="BO122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L57" i="1"/>
  <c r="BL58" i="1"/>
  <c r="BL60" i="1"/>
  <c r="BL59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12" i="1"/>
  <c r="BL111" i="1"/>
  <c r="BL110" i="1"/>
  <c r="BL109" i="1"/>
  <c r="BL107" i="1"/>
  <c r="BL113" i="1"/>
  <c r="BL108" i="1"/>
  <c r="BL114" i="1"/>
  <c r="BL115" i="1"/>
  <c r="BL116" i="1"/>
  <c r="BL117" i="1"/>
  <c r="BL118" i="1"/>
  <c r="BL119" i="1"/>
  <c r="BL120" i="1"/>
  <c r="BL121" i="1"/>
  <c r="BL123" i="1"/>
  <c r="BL122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56" i="1"/>
  <c r="BL54" i="1"/>
  <c r="BL55" i="1"/>
  <c r="BL40" i="1"/>
  <c r="BL41" i="1" s="1"/>
  <c r="BL42" i="1"/>
  <c r="BL45" i="1"/>
  <c r="BL46" i="1"/>
  <c r="BL50" i="1"/>
  <c r="BL53" i="1"/>
  <c r="BK57" i="1"/>
  <c r="BK58" i="1"/>
  <c r="BK60" i="1"/>
  <c r="BK59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12" i="1"/>
  <c r="BK111" i="1"/>
  <c r="BK110" i="1"/>
  <c r="BK109" i="1"/>
  <c r="BK107" i="1"/>
  <c r="BK113" i="1"/>
  <c r="BK108" i="1"/>
  <c r="BK114" i="1"/>
  <c r="BK115" i="1"/>
  <c r="BK116" i="1"/>
  <c r="BK117" i="1"/>
  <c r="BK118" i="1"/>
  <c r="BK119" i="1"/>
  <c r="BK120" i="1"/>
  <c r="BK123" i="1"/>
  <c r="BK122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56" i="1"/>
  <c r="BK54" i="1"/>
  <c r="BK55" i="1"/>
  <c r="BK43" i="1"/>
  <c r="BK44" i="1"/>
  <c r="BK45" i="1"/>
  <c r="BK46" i="1"/>
  <c r="BK47" i="1"/>
  <c r="BK48" i="1"/>
  <c r="BK49" i="1"/>
  <c r="BK50" i="1"/>
  <c r="BK51" i="1"/>
  <c r="BK52" i="1"/>
  <c r="BK53" i="1"/>
  <c r="BM57" i="1"/>
  <c r="BM58" i="1"/>
  <c r="BM60" i="1"/>
  <c r="BM40" i="1"/>
  <c r="BM41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9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12" i="1"/>
  <c r="BM111" i="1"/>
  <c r="BM110" i="1"/>
  <c r="BM109" i="1"/>
  <c r="BM107" i="1"/>
  <c r="BM113" i="1"/>
  <c r="BM108" i="1"/>
  <c r="BM114" i="1"/>
  <c r="BM115" i="1"/>
  <c r="BM116" i="1"/>
  <c r="BM117" i="1"/>
  <c r="BM118" i="1"/>
  <c r="BM119" i="1"/>
  <c r="BM120" i="1"/>
  <c r="BM121" i="1"/>
  <c r="BM123" i="1"/>
  <c r="BM122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J57" i="1"/>
  <c r="BJ58" i="1"/>
  <c r="BJ60" i="1"/>
  <c r="BJ59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12" i="1"/>
  <c r="BJ111" i="1"/>
  <c r="BJ110" i="1"/>
  <c r="BJ109" i="1"/>
  <c r="BJ107" i="1"/>
  <c r="BJ113" i="1"/>
  <c r="BJ108" i="1"/>
  <c r="BJ114" i="1"/>
  <c r="BJ115" i="1"/>
  <c r="BJ116" i="1"/>
  <c r="BJ117" i="1"/>
  <c r="BJ118" i="1"/>
  <c r="BJ119" i="1"/>
  <c r="BJ120" i="1"/>
  <c r="BJ121" i="1"/>
  <c r="BJ123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56" i="1"/>
  <c r="BJ54" i="1"/>
  <c r="BJ55" i="1"/>
  <c r="BJ40" i="1"/>
  <c r="BJ41" i="1"/>
  <c r="BJ42" i="1"/>
  <c r="BJ44" i="1"/>
  <c r="BJ45" i="1"/>
  <c r="BJ47" i="1"/>
  <c r="BJ48" i="1"/>
  <c r="BJ49" i="1"/>
  <c r="BJ50" i="1"/>
  <c r="BJ51" i="1"/>
  <c r="BJ52" i="1"/>
  <c r="BJ53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60" i="1"/>
  <c r="BQ59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12" i="1"/>
  <c r="BQ111" i="1"/>
  <c r="BQ110" i="1"/>
  <c r="BQ109" i="1"/>
  <c r="BQ107" i="1"/>
  <c r="BQ113" i="1"/>
  <c r="BQ108" i="1"/>
  <c r="BQ114" i="1"/>
  <c r="BQ115" i="1"/>
  <c r="BQ116" i="1"/>
  <c r="BQ117" i="1"/>
  <c r="BQ118" i="1"/>
  <c r="BQ119" i="1"/>
  <c r="BQ120" i="1"/>
  <c r="BQ121" i="1"/>
  <c r="BQ123" i="1"/>
  <c r="BQ122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I40" i="1"/>
  <c r="BI41" i="1"/>
  <c r="BI42" i="1"/>
  <c r="BI43" i="1"/>
  <c r="BI46" i="1"/>
  <c r="BI47" i="1"/>
  <c r="BI48" i="1"/>
  <c r="BI49" i="1"/>
  <c r="BI51" i="1"/>
  <c r="BI52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12" i="1"/>
  <c r="BI111" i="1"/>
  <c r="BI110" i="1"/>
  <c r="BI109" i="1"/>
  <c r="BI107" i="1"/>
  <c r="BI113" i="1"/>
  <c r="BI108" i="1"/>
  <c r="BI114" i="1"/>
  <c r="BI115" i="1"/>
  <c r="BI116" i="1"/>
  <c r="BI117" i="1"/>
  <c r="BI118" i="1"/>
  <c r="BI119" i="1"/>
  <c r="BI120" i="1"/>
  <c r="BI121" i="1"/>
  <c r="BI123" i="1"/>
  <c r="BI122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4" i="1"/>
  <c r="BI255" i="1"/>
  <c r="BI256" i="1"/>
  <c r="BI257" i="1"/>
  <c r="BI258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60" i="1"/>
  <c r="BH59" i="1"/>
  <c r="BH61" i="1"/>
  <c r="BH62" i="1"/>
  <c r="BH63" i="1"/>
  <c r="BH64" i="1"/>
  <c r="BH65" i="1"/>
  <c r="BH66" i="1"/>
  <c r="BH67" i="1"/>
  <c r="BH69" i="1"/>
  <c r="BH70" i="1"/>
  <c r="BH71" i="1"/>
  <c r="BH75" i="1"/>
  <c r="BH76" i="1"/>
  <c r="BH77" i="1"/>
  <c r="BH78" i="1"/>
  <c r="BH79" i="1"/>
  <c r="BH81" i="1"/>
  <c r="BH82" i="1"/>
  <c r="BH83" i="1"/>
  <c r="BH84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12" i="1"/>
  <c r="BH111" i="1"/>
  <c r="BH110" i="1"/>
  <c r="BH109" i="1"/>
  <c r="BH107" i="1"/>
  <c r="BH113" i="1"/>
  <c r="BH108" i="1"/>
  <c r="BH114" i="1"/>
  <c r="BH115" i="1"/>
  <c r="BH116" i="1"/>
  <c r="BH117" i="1"/>
  <c r="BH118" i="1"/>
  <c r="BH119" i="1"/>
  <c r="BH120" i="1"/>
  <c r="BH121" i="1"/>
  <c r="BH123" i="1"/>
  <c r="BH122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60" i="1"/>
  <c r="BG59" i="1"/>
  <c r="BG62" i="1"/>
  <c r="BG65" i="1"/>
  <c r="BG66" i="1"/>
  <c r="BG68" i="1"/>
  <c r="BG70" i="1"/>
  <c r="BG71" i="1"/>
  <c r="BG72" i="1"/>
  <c r="BG73" i="1"/>
  <c r="BG74" i="1"/>
  <c r="BG75" i="1"/>
  <c r="BG76" i="1"/>
  <c r="BG77" i="1"/>
  <c r="BG79" i="1"/>
  <c r="BG80" i="1"/>
  <c r="BG81" i="1"/>
  <c r="BG82" i="1"/>
  <c r="BG83" i="1"/>
  <c r="BG84" i="1"/>
  <c r="BG85" i="1"/>
  <c r="BG86" i="1"/>
  <c r="BG87" i="1"/>
  <c r="BG91" i="1"/>
  <c r="BG92" i="1"/>
  <c r="BG94" i="1"/>
  <c r="BG97" i="1"/>
  <c r="BG98" i="1"/>
  <c r="BG99" i="1"/>
  <c r="BG100" i="1"/>
  <c r="BG102" i="1"/>
  <c r="BG104" i="1"/>
  <c r="BG105" i="1"/>
  <c r="BG112" i="1"/>
  <c r="BG111" i="1"/>
  <c r="BG110" i="1"/>
  <c r="BG109" i="1"/>
  <c r="BG107" i="1"/>
  <c r="BG113" i="1"/>
  <c r="BG108" i="1"/>
  <c r="BG114" i="1"/>
  <c r="BG115" i="1"/>
  <c r="BG116" i="1"/>
  <c r="BG117" i="1"/>
  <c r="BG118" i="1"/>
  <c r="BG119" i="1"/>
  <c r="BG120" i="1"/>
  <c r="BG121" i="1"/>
  <c r="BG123" i="1"/>
  <c r="BG122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60" i="1"/>
  <c r="BF59" i="1"/>
  <c r="BF61" i="1"/>
  <c r="BF62" i="1"/>
  <c r="BF63" i="1"/>
  <c r="BF64" i="1"/>
  <c r="BF65" i="1"/>
  <c r="BF66" i="1"/>
  <c r="BF67" i="1"/>
  <c r="BF68" i="1"/>
  <c r="BF69" i="1"/>
  <c r="BF71" i="1"/>
  <c r="BF72" i="1"/>
  <c r="BF73" i="1"/>
  <c r="BF74" i="1"/>
  <c r="BF75" i="1"/>
  <c r="BF76" i="1"/>
  <c r="BF77" i="1"/>
  <c r="BF78" i="1"/>
  <c r="BF80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12" i="1"/>
  <c r="BF111" i="1"/>
  <c r="BF110" i="1"/>
  <c r="BF109" i="1"/>
  <c r="BF107" i="1"/>
  <c r="BF113" i="1"/>
  <c r="BF108" i="1"/>
  <c r="BF114" i="1"/>
  <c r="BF115" i="1"/>
  <c r="BF116" i="1"/>
  <c r="BF117" i="1"/>
  <c r="BF118" i="1"/>
  <c r="BF119" i="1"/>
  <c r="BF120" i="1"/>
  <c r="BF121" i="1"/>
  <c r="BF123" i="1"/>
  <c r="BF122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60" i="1"/>
  <c r="BD59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12" i="1"/>
  <c r="BD111" i="1"/>
  <c r="BD110" i="1"/>
  <c r="BD109" i="1"/>
  <c r="BD107" i="1"/>
  <c r="BD113" i="1"/>
  <c r="BD108" i="1"/>
  <c r="BD114" i="1"/>
  <c r="BD115" i="1"/>
  <c r="BD116" i="1"/>
  <c r="BD117" i="1"/>
  <c r="BD118" i="1"/>
  <c r="BD119" i="1"/>
  <c r="BD120" i="1"/>
  <c r="BD121" i="1"/>
  <c r="BD123" i="1"/>
  <c r="BD122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60" i="1"/>
  <c r="BE59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12" i="1"/>
  <c r="BE111" i="1"/>
  <c r="BE110" i="1"/>
  <c r="BE109" i="1"/>
  <c r="BE107" i="1"/>
  <c r="BE113" i="1"/>
  <c r="BE108" i="1"/>
  <c r="BE114" i="1"/>
  <c r="BE115" i="1"/>
  <c r="BE116" i="1"/>
  <c r="BE117" i="1"/>
  <c r="BE118" i="1"/>
  <c r="BE119" i="1"/>
  <c r="BE120" i="1"/>
  <c r="BE121" i="1"/>
  <c r="BE123" i="1"/>
  <c r="BE122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A259" i="1"/>
  <c r="AJ257" i="1"/>
  <c r="AI257" i="1"/>
  <c r="AJ256" i="1"/>
  <c r="AI256" i="1"/>
  <c r="AJ255" i="1"/>
  <c r="AI255" i="1"/>
  <c r="AJ254" i="1"/>
  <c r="AI254" i="1"/>
  <c r="AJ253" i="1"/>
  <c r="AI253" i="1"/>
  <c r="AJ252" i="1"/>
  <c r="AI252" i="1"/>
  <c r="AJ251" i="1"/>
  <c r="AI251" i="1"/>
  <c r="AJ250" i="1"/>
  <c r="AI250" i="1"/>
  <c r="AJ249" i="1"/>
  <c r="AI249" i="1"/>
  <c r="AJ248" i="1"/>
  <c r="AI248" i="1"/>
  <c r="AJ247" i="1"/>
  <c r="AI247" i="1"/>
  <c r="AJ246" i="1"/>
  <c r="AI246" i="1"/>
  <c r="AJ245" i="1"/>
  <c r="AI245" i="1"/>
  <c r="AJ244" i="1"/>
  <c r="AI244" i="1"/>
  <c r="AJ243" i="1"/>
  <c r="AI243" i="1"/>
  <c r="AJ242" i="1"/>
  <c r="AI242" i="1"/>
  <c r="AJ241" i="1"/>
  <c r="AI241" i="1"/>
  <c r="AJ240" i="1"/>
  <c r="AI240" i="1"/>
  <c r="AJ239" i="1"/>
  <c r="AI239" i="1"/>
  <c r="AJ238" i="1"/>
  <c r="AI238" i="1"/>
  <c r="AJ237" i="1"/>
  <c r="AI237" i="1"/>
  <c r="AJ236" i="1"/>
  <c r="AI236" i="1"/>
  <c r="AJ235" i="1"/>
  <c r="AI235" i="1"/>
  <c r="AJ234" i="1"/>
  <c r="AI234" i="1"/>
  <c r="AJ233" i="1"/>
  <c r="AI233" i="1"/>
  <c r="AJ232" i="1"/>
  <c r="AI232" i="1"/>
  <c r="AJ231" i="1"/>
  <c r="AI231" i="1"/>
  <c r="AJ230" i="1"/>
  <c r="AI230" i="1"/>
  <c r="AJ229" i="1"/>
  <c r="AI229" i="1"/>
  <c r="AJ228" i="1"/>
  <c r="AI228" i="1"/>
  <c r="AJ227" i="1"/>
  <c r="AI227" i="1"/>
  <c r="AJ226" i="1"/>
  <c r="AI226" i="1"/>
  <c r="AJ225" i="1"/>
  <c r="AI225" i="1"/>
  <c r="AJ224" i="1"/>
  <c r="AI224" i="1"/>
  <c r="AJ223" i="1"/>
  <c r="AI223" i="1"/>
  <c r="AJ222" i="1"/>
  <c r="AI222" i="1"/>
  <c r="AJ221" i="1"/>
  <c r="AI221" i="1"/>
  <c r="AJ220" i="1"/>
  <c r="AI220" i="1"/>
  <c r="AJ219" i="1"/>
  <c r="AI219" i="1"/>
  <c r="AJ218" i="1"/>
  <c r="AI218" i="1"/>
  <c r="AJ217" i="1"/>
  <c r="AI217" i="1"/>
  <c r="AJ216" i="1"/>
  <c r="AI216" i="1"/>
  <c r="AJ215" i="1"/>
  <c r="AI215" i="1"/>
  <c r="AJ214" i="1"/>
  <c r="AI214" i="1"/>
  <c r="AJ213" i="1"/>
  <c r="AI213" i="1"/>
  <c r="AJ212" i="1"/>
  <c r="AI212" i="1"/>
  <c r="AJ211" i="1"/>
  <c r="AI211" i="1"/>
  <c r="AJ210" i="1"/>
  <c r="AI210" i="1"/>
  <c r="AJ209" i="1"/>
  <c r="AI209" i="1"/>
  <c r="AJ208" i="1"/>
  <c r="AI208" i="1"/>
  <c r="AJ207" i="1"/>
  <c r="AI207" i="1"/>
  <c r="AJ206" i="1"/>
  <c r="AI206" i="1"/>
  <c r="AJ205" i="1"/>
  <c r="AI205" i="1"/>
  <c r="AJ204" i="1"/>
  <c r="AI204" i="1"/>
  <c r="AJ203" i="1"/>
  <c r="AI203" i="1"/>
  <c r="AJ202" i="1"/>
  <c r="AI202" i="1"/>
  <c r="AJ201" i="1"/>
  <c r="AI201" i="1"/>
  <c r="AJ200" i="1"/>
  <c r="AI200" i="1"/>
  <c r="AJ199" i="1"/>
  <c r="AI199" i="1"/>
  <c r="AJ198" i="1"/>
  <c r="AI198" i="1"/>
  <c r="AJ197" i="1"/>
  <c r="AI197" i="1"/>
  <c r="AJ196" i="1"/>
  <c r="AI196" i="1"/>
  <c r="AJ195" i="1"/>
  <c r="AI195" i="1"/>
  <c r="AJ194" i="1"/>
  <c r="AI194" i="1"/>
  <c r="AJ193" i="1"/>
  <c r="AI193" i="1"/>
  <c r="AJ192" i="1"/>
  <c r="AI192" i="1"/>
  <c r="AJ191" i="1"/>
  <c r="AI191" i="1"/>
  <c r="AJ190" i="1"/>
  <c r="AI190" i="1"/>
  <c r="AJ189" i="1"/>
  <c r="AI189" i="1"/>
  <c r="AJ188" i="1"/>
  <c r="AI188" i="1"/>
  <c r="AJ187" i="1"/>
  <c r="AI187" i="1"/>
  <c r="AJ186" i="1"/>
  <c r="AI186" i="1"/>
  <c r="AJ185" i="1"/>
  <c r="AI185" i="1"/>
  <c r="AJ184" i="1"/>
  <c r="AI184" i="1"/>
  <c r="AJ183" i="1"/>
  <c r="AI183" i="1"/>
  <c r="AJ182" i="1"/>
  <c r="AI182" i="1"/>
  <c r="AJ181" i="1"/>
  <c r="AI181" i="1"/>
  <c r="AJ180" i="1"/>
  <c r="AI180" i="1"/>
  <c r="AJ179" i="1"/>
  <c r="AI179" i="1"/>
  <c r="AJ178" i="1"/>
  <c r="AI178" i="1"/>
  <c r="AJ177" i="1"/>
  <c r="AI177" i="1"/>
  <c r="AJ176" i="1"/>
  <c r="AI176" i="1"/>
  <c r="AJ175" i="1"/>
  <c r="AI175" i="1"/>
  <c r="AJ174" i="1"/>
  <c r="AI174" i="1"/>
  <c r="AJ173" i="1"/>
  <c r="AI173" i="1"/>
  <c r="AJ172" i="1"/>
  <c r="AI172" i="1"/>
  <c r="AJ171" i="1"/>
  <c r="AI171" i="1"/>
  <c r="AJ170" i="1"/>
  <c r="AI170" i="1"/>
  <c r="AJ169" i="1"/>
  <c r="AI169" i="1"/>
  <c r="AJ168" i="1"/>
  <c r="AI168" i="1"/>
  <c r="AJ167" i="1"/>
  <c r="AI167" i="1"/>
  <c r="AJ166" i="1"/>
  <c r="AI166" i="1"/>
  <c r="AJ165" i="1"/>
  <c r="AI165" i="1"/>
  <c r="AJ164" i="1"/>
  <c r="AI164" i="1"/>
  <c r="AJ163" i="1"/>
  <c r="AI163" i="1"/>
  <c r="AJ162" i="1"/>
  <c r="AI162" i="1"/>
  <c r="AJ161" i="1"/>
  <c r="AI161" i="1"/>
  <c r="AJ160" i="1"/>
  <c r="AI160" i="1"/>
  <c r="AJ159" i="1"/>
  <c r="AI159" i="1"/>
  <c r="AJ158" i="1"/>
  <c r="AI158" i="1"/>
  <c r="AJ157" i="1"/>
  <c r="AI157" i="1"/>
  <c r="AJ156" i="1"/>
  <c r="AI156" i="1"/>
  <c r="AJ155" i="1"/>
  <c r="AI155" i="1"/>
  <c r="AJ154" i="1"/>
  <c r="AI154" i="1"/>
  <c r="AJ153" i="1"/>
  <c r="AI153" i="1"/>
  <c r="AJ152" i="1"/>
  <c r="AI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J139" i="1"/>
  <c r="AI139" i="1"/>
  <c r="AJ138" i="1"/>
  <c r="AI138" i="1"/>
  <c r="AJ137" i="1"/>
  <c r="AI137" i="1"/>
  <c r="AJ136" i="1"/>
  <c r="AI136" i="1"/>
  <c r="AJ135" i="1"/>
  <c r="AI135" i="1"/>
  <c r="AH179" i="1"/>
  <c r="P179" i="1" s="1"/>
  <c r="R179" i="1" s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K167" i="1" s="1"/>
  <c r="AQ167" i="1" s="1"/>
  <c r="AR167" i="1" s="1"/>
  <c r="AS167" i="1" s="1"/>
  <c r="AT167" i="1" s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BO29" i="2"/>
  <c r="BN29" i="2"/>
  <c r="BM29" i="2"/>
  <c r="BL29" i="2"/>
  <c r="BK29" i="2"/>
  <c r="BJ29" i="2"/>
  <c r="BI29" i="2"/>
  <c r="BH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BO28" i="2"/>
  <c r="BN28" i="2"/>
  <c r="BM28" i="2"/>
  <c r="BL28" i="2"/>
  <c r="BK28" i="2"/>
  <c r="BJ28" i="2"/>
  <c r="BI28" i="2"/>
  <c r="BH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BO27" i="2"/>
  <c r="BN27" i="2"/>
  <c r="BM27" i="2"/>
  <c r="BL27" i="2"/>
  <c r="BK27" i="2"/>
  <c r="BJ27" i="2"/>
  <c r="BI27" i="2"/>
  <c r="BH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BO26" i="2"/>
  <c r="BN26" i="2"/>
  <c r="BM26" i="2"/>
  <c r="BL26" i="2"/>
  <c r="BK26" i="2"/>
  <c r="BJ26" i="2"/>
  <c r="BI26" i="2"/>
  <c r="BH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BO25" i="2"/>
  <c r="BN25" i="2"/>
  <c r="BM25" i="2"/>
  <c r="BL25" i="2"/>
  <c r="BK25" i="2"/>
  <c r="BJ25" i="2"/>
  <c r="BI25" i="2"/>
  <c r="BH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BO24" i="2"/>
  <c r="BN24" i="2"/>
  <c r="BM24" i="2"/>
  <c r="BL24" i="2"/>
  <c r="BK24" i="2"/>
  <c r="BJ24" i="2"/>
  <c r="BI24" i="2"/>
  <c r="BH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BO23" i="2"/>
  <c r="BN23" i="2"/>
  <c r="BM23" i="2"/>
  <c r="BL23" i="2"/>
  <c r="BK23" i="2"/>
  <c r="BJ23" i="2"/>
  <c r="BI23" i="2"/>
  <c r="BH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BO22" i="2"/>
  <c r="BN22" i="2"/>
  <c r="BM22" i="2"/>
  <c r="BL22" i="2"/>
  <c r="BK22" i="2"/>
  <c r="BJ22" i="2"/>
  <c r="BI22" i="2"/>
  <c r="BH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BO21" i="2"/>
  <c r="BN21" i="2"/>
  <c r="BM21" i="2"/>
  <c r="BL21" i="2"/>
  <c r="BK21" i="2"/>
  <c r="BJ21" i="2"/>
  <c r="BI21" i="2"/>
  <c r="BH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BO20" i="2"/>
  <c r="BN20" i="2"/>
  <c r="BM20" i="2"/>
  <c r="BL20" i="2"/>
  <c r="BK20" i="2"/>
  <c r="BJ20" i="2"/>
  <c r="BI20" i="2"/>
  <c r="BH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BO19" i="2"/>
  <c r="BN19" i="2"/>
  <c r="BM19" i="2"/>
  <c r="BL19" i="2"/>
  <c r="BK19" i="2"/>
  <c r="BJ19" i="2"/>
  <c r="BI19" i="2"/>
  <c r="BH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BO18" i="2"/>
  <c r="BN18" i="2"/>
  <c r="BM18" i="2"/>
  <c r="BL18" i="2"/>
  <c r="BK18" i="2"/>
  <c r="BJ18" i="2"/>
  <c r="BI18" i="2"/>
  <c r="BH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BO17" i="2"/>
  <c r="BN17" i="2"/>
  <c r="BM17" i="2"/>
  <c r="BL17" i="2"/>
  <c r="BK17" i="2"/>
  <c r="BJ17" i="2"/>
  <c r="BI17" i="2"/>
  <c r="BH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BO16" i="2"/>
  <c r="BN16" i="2"/>
  <c r="BM16" i="2"/>
  <c r="BL16" i="2"/>
  <c r="BK16" i="2"/>
  <c r="BJ16" i="2"/>
  <c r="BI16" i="2"/>
  <c r="BH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BO15" i="2"/>
  <c r="BN15" i="2"/>
  <c r="BM15" i="2"/>
  <c r="BL15" i="2"/>
  <c r="BK15" i="2"/>
  <c r="BJ15" i="2"/>
  <c r="BI15" i="2"/>
  <c r="BH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BO14" i="2"/>
  <c r="BN14" i="2"/>
  <c r="BM14" i="2"/>
  <c r="BL14" i="2"/>
  <c r="BK14" i="2"/>
  <c r="BJ14" i="2"/>
  <c r="BI14" i="2"/>
  <c r="BH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BO13" i="2"/>
  <c r="BN13" i="2"/>
  <c r="BM13" i="2"/>
  <c r="BL13" i="2"/>
  <c r="BK13" i="2"/>
  <c r="BJ13" i="2"/>
  <c r="BI13" i="2"/>
  <c r="BH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BO12" i="2"/>
  <c r="BN12" i="2"/>
  <c r="BM12" i="2"/>
  <c r="BL12" i="2"/>
  <c r="BK12" i="2"/>
  <c r="BJ12" i="2"/>
  <c r="BI12" i="2"/>
  <c r="BH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BO11" i="2"/>
  <c r="BN11" i="2"/>
  <c r="BM11" i="2"/>
  <c r="BL11" i="2"/>
  <c r="BK11" i="2"/>
  <c r="BJ11" i="2"/>
  <c r="BI11" i="2"/>
  <c r="BH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BO10" i="2"/>
  <c r="BN10" i="2"/>
  <c r="BM10" i="2"/>
  <c r="BL10" i="2"/>
  <c r="BK10" i="2"/>
  <c r="BJ10" i="2"/>
  <c r="BI10" i="2"/>
  <c r="BH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BO9" i="2"/>
  <c r="BN9" i="2"/>
  <c r="BM9" i="2"/>
  <c r="BL9" i="2"/>
  <c r="BK9" i="2"/>
  <c r="BJ9" i="2"/>
  <c r="BI9" i="2"/>
  <c r="BH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BO8" i="2"/>
  <c r="BN8" i="2"/>
  <c r="BM8" i="2"/>
  <c r="BL8" i="2"/>
  <c r="BK8" i="2"/>
  <c r="BJ8" i="2"/>
  <c r="BI8" i="2"/>
  <c r="BH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BO7" i="2"/>
  <c r="BN7" i="2"/>
  <c r="BM7" i="2"/>
  <c r="BL7" i="2"/>
  <c r="BK7" i="2"/>
  <c r="BJ7" i="2"/>
  <c r="BI7" i="2"/>
  <c r="BH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BO6" i="2"/>
  <c r="BN6" i="2"/>
  <c r="BM6" i="2"/>
  <c r="BL6" i="2"/>
  <c r="BK6" i="2"/>
  <c r="BJ6" i="2"/>
  <c r="BI6" i="2"/>
  <c r="BH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BO5" i="2"/>
  <c r="BN5" i="2"/>
  <c r="BM5" i="2"/>
  <c r="BL5" i="2"/>
  <c r="BK5" i="2"/>
  <c r="BJ5" i="2"/>
  <c r="BI5" i="2"/>
  <c r="BH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BO4" i="2"/>
  <c r="BN4" i="2"/>
  <c r="BM4" i="2"/>
  <c r="BL4" i="2"/>
  <c r="BK4" i="2"/>
  <c r="BJ4" i="2"/>
  <c r="BI4" i="2"/>
  <c r="BH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BO3" i="2"/>
  <c r="BN3" i="2"/>
  <c r="BM3" i="2"/>
  <c r="BL3" i="2"/>
  <c r="BK3" i="2"/>
  <c r="BJ3" i="2"/>
  <c r="BI3" i="2"/>
  <c r="BH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K3" i="1"/>
  <c r="AJ3" i="2" s="1"/>
  <c r="AI3" i="2"/>
  <c r="AH3" i="2"/>
  <c r="AG3" i="2"/>
  <c r="AF3" i="2"/>
  <c r="AE3" i="2"/>
  <c r="AD3" i="2"/>
  <c r="AC3" i="2"/>
  <c r="AB3" i="2"/>
  <c r="AA3" i="2"/>
  <c r="Y3" i="2"/>
  <c r="X3" i="2"/>
  <c r="W3" i="2"/>
  <c r="V3" i="2"/>
  <c r="U3" i="2"/>
  <c r="BO2" i="2"/>
  <c r="BN2" i="2"/>
  <c r="BM2" i="2"/>
  <c r="BL2" i="2"/>
  <c r="BK2" i="2"/>
  <c r="BJ2" i="2"/>
  <c r="BI2" i="2"/>
  <c r="BH2" i="2"/>
  <c r="BF2" i="2"/>
  <c r="BE2" i="2"/>
  <c r="BD2" i="2"/>
  <c r="BC2" i="2"/>
  <c r="BB2" i="2"/>
  <c r="D3" i="1"/>
  <c r="AJ2" i="1" s="1"/>
  <c r="AI2" i="2" s="1"/>
  <c r="AS2" i="2"/>
  <c r="AR2" i="2"/>
  <c r="AQ2" i="2"/>
  <c r="AP2" i="2"/>
  <c r="AO2" i="2"/>
  <c r="AN2" i="2"/>
  <c r="AM2" i="2"/>
  <c r="AL2" i="2"/>
  <c r="AK2" i="2"/>
  <c r="AK2" i="1"/>
  <c r="AJ2" i="2" s="1"/>
  <c r="AG2" i="2"/>
  <c r="T2" i="2"/>
  <c r="BO1" i="2"/>
  <c r="BN1" i="2"/>
  <c r="BM1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S1" i="2"/>
  <c r="AQ51" i="1"/>
  <c r="AR51" i="1" s="1"/>
  <c r="AS51" i="1" s="1"/>
  <c r="AQ52" i="1"/>
  <c r="AR52" i="1" s="1"/>
  <c r="AS52" i="1" s="1"/>
  <c r="AQ66" i="1"/>
  <c r="AR66" i="1" s="1"/>
  <c r="AQ105" i="1"/>
  <c r="AR105" i="1" s="1"/>
  <c r="AS105" i="1" s="1"/>
  <c r="AQ110" i="1"/>
  <c r="AR110" i="1" s="1"/>
  <c r="AQ109" i="1"/>
  <c r="AR109" i="1" s="1"/>
  <c r="AS109" i="1" s="1"/>
  <c r="AQ107" i="1"/>
  <c r="AR107" i="1" s="1"/>
  <c r="AQ121" i="1"/>
  <c r="AR121" i="1" s="1"/>
  <c r="AQ122" i="1"/>
  <c r="AR122" i="1" s="1"/>
  <c r="AS122" i="1" s="1"/>
  <c r="AQ124" i="1"/>
  <c r="AR124" i="1" s="1"/>
  <c r="AQ125" i="1"/>
  <c r="AR125" i="1" s="1"/>
  <c r="AS125" i="1" s="1"/>
  <c r="AQ126" i="1"/>
  <c r="AR126" i="1" s="1"/>
  <c r="AS126" i="1" s="1"/>
  <c r="AQ127" i="1"/>
  <c r="AR127" i="1" s="1"/>
  <c r="AQ128" i="1"/>
  <c r="AR128" i="1" s="1"/>
  <c r="AQ130" i="1"/>
  <c r="AR130" i="1" s="1"/>
  <c r="AQ131" i="1"/>
  <c r="AR131" i="1" s="1"/>
  <c r="AQ132" i="1"/>
  <c r="AR132" i="1" s="1"/>
  <c r="AS132" i="1" s="1"/>
  <c r="AQ133" i="1"/>
  <c r="AR133" i="1" s="1"/>
  <c r="AS133" i="1" s="1"/>
  <c r="AT133" i="1" s="1"/>
  <c r="AQ134" i="1"/>
  <c r="AR134" i="1" s="1"/>
  <c r="AS134" i="1" s="1"/>
  <c r="AT134" i="1" s="1"/>
  <c r="AH136" i="1"/>
  <c r="P136" i="1" s="1"/>
  <c r="R136" i="1" s="1"/>
  <c r="AH137" i="1"/>
  <c r="P137" i="1" s="1"/>
  <c r="R137" i="1" s="1"/>
  <c r="AH138" i="1"/>
  <c r="P138" i="1" s="1"/>
  <c r="R138" i="1" s="1"/>
  <c r="AH139" i="1"/>
  <c r="P139" i="1" s="1"/>
  <c r="R139" i="1" s="1"/>
  <c r="AH140" i="1"/>
  <c r="P140" i="1" s="1"/>
  <c r="R140" i="1" s="1"/>
  <c r="AH141" i="1"/>
  <c r="P141" i="1" s="1"/>
  <c r="R141" i="1" s="1"/>
  <c r="AH142" i="1"/>
  <c r="P142" i="1" s="1"/>
  <c r="R142" i="1" s="1"/>
  <c r="AH143" i="1"/>
  <c r="P143" i="1" s="1"/>
  <c r="R143" i="1" s="1"/>
  <c r="AH144" i="1"/>
  <c r="P144" i="1" s="1"/>
  <c r="R144" i="1" s="1"/>
  <c r="AH145" i="1"/>
  <c r="P145" i="1" s="1"/>
  <c r="R145" i="1" s="1"/>
  <c r="AH146" i="1"/>
  <c r="P146" i="1" s="1"/>
  <c r="R146" i="1" s="1"/>
  <c r="AH147" i="1"/>
  <c r="P147" i="1" s="1"/>
  <c r="R147" i="1" s="1"/>
  <c r="AH148" i="1"/>
  <c r="P148" i="1" s="1"/>
  <c r="R148" i="1" s="1"/>
  <c r="AH149" i="1"/>
  <c r="P149" i="1" s="1"/>
  <c r="R149" i="1" s="1"/>
  <c r="AH150" i="1"/>
  <c r="P150" i="1" s="1"/>
  <c r="R150" i="1" s="1"/>
  <c r="AH151" i="1"/>
  <c r="P151" i="1" s="1"/>
  <c r="R151" i="1" s="1"/>
  <c r="AH152" i="1"/>
  <c r="P152" i="1" s="1"/>
  <c r="R152" i="1" s="1"/>
  <c r="AH153" i="1"/>
  <c r="P153" i="1" s="1"/>
  <c r="R153" i="1" s="1"/>
  <c r="AH154" i="1"/>
  <c r="P154" i="1" s="1"/>
  <c r="R154" i="1" s="1"/>
  <c r="AH155" i="1"/>
  <c r="P155" i="1" s="1"/>
  <c r="R155" i="1" s="1"/>
  <c r="AH156" i="1"/>
  <c r="P156" i="1" s="1"/>
  <c r="R156" i="1" s="1"/>
  <c r="AH157" i="1"/>
  <c r="P157" i="1" s="1"/>
  <c r="R157" i="1" s="1"/>
  <c r="AH158" i="1"/>
  <c r="P158" i="1" s="1"/>
  <c r="R158" i="1" s="1"/>
  <c r="AH159" i="1"/>
  <c r="P159" i="1"/>
  <c r="AH160" i="1"/>
  <c r="P160" i="1"/>
  <c r="R160" i="1" s="1"/>
  <c r="AH161" i="1"/>
  <c r="P161" i="1"/>
  <c r="AH162" i="1"/>
  <c r="P162" i="1"/>
  <c r="R162" i="1" s="1"/>
  <c r="AH163" i="1"/>
  <c r="P163" i="1"/>
  <c r="AH164" i="1"/>
  <c r="P164" i="1"/>
  <c r="R164" i="1" s="1"/>
  <c r="AH165" i="1"/>
  <c r="P165" i="1"/>
  <c r="AH166" i="1"/>
  <c r="AH167" i="1"/>
  <c r="AH168" i="1"/>
  <c r="P168" i="1"/>
  <c r="R168" i="1" s="1"/>
  <c r="AH169" i="1"/>
  <c r="P169" i="1"/>
  <c r="R169" i="1" s="1"/>
  <c r="AH170" i="1"/>
  <c r="P170" i="1"/>
  <c r="AH171" i="1"/>
  <c r="P171" i="1"/>
  <c r="R171" i="1" s="1"/>
  <c r="AH172" i="1"/>
  <c r="P172" i="1"/>
  <c r="AH173" i="1"/>
  <c r="P173" i="1"/>
  <c r="AH174" i="1"/>
  <c r="P174" i="1"/>
  <c r="R174" i="1" s="1"/>
  <c r="AH175" i="1"/>
  <c r="P175" i="1"/>
  <c r="AH176" i="1"/>
  <c r="P176" i="1"/>
  <c r="R176" i="1" s="1"/>
  <c r="AH177" i="1"/>
  <c r="P177" i="1"/>
  <c r="AH178" i="1"/>
  <c r="P178" i="1"/>
  <c r="R178" i="1" s="1"/>
  <c r="AH180" i="1"/>
  <c r="P180" i="1"/>
  <c r="AH181" i="1"/>
  <c r="P181" i="1"/>
  <c r="R181" i="1" s="1"/>
  <c r="AH182" i="1"/>
  <c r="P182" i="1"/>
  <c r="AH183" i="1"/>
  <c r="P183" i="1"/>
  <c r="R183" i="1" s="1"/>
  <c r="AH184" i="1"/>
  <c r="P184" i="1"/>
  <c r="AH185" i="1"/>
  <c r="P185" i="1"/>
  <c r="R185" i="1" s="1"/>
  <c r="AH186" i="1"/>
  <c r="P186" i="1"/>
  <c r="AH187" i="1"/>
  <c r="P187" i="1"/>
  <c r="R187" i="1" s="1"/>
  <c r="AH188" i="1"/>
  <c r="P188" i="1"/>
  <c r="AH189" i="1"/>
  <c r="P189" i="1"/>
  <c r="R189" i="1" s="1"/>
  <c r="AH190" i="1"/>
  <c r="P190" i="1"/>
  <c r="AH191" i="1"/>
  <c r="P191" i="1"/>
  <c r="R191" i="1" s="1"/>
  <c r="AH192" i="1"/>
  <c r="P192" i="1"/>
  <c r="R192" i="1" s="1"/>
  <c r="AH193" i="1"/>
  <c r="P193" i="1"/>
  <c r="R193" i="1" s="1"/>
  <c r="AH194" i="1"/>
  <c r="P194" i="1"/>
  <c r="AH195" i="1"/>
  <c r="P195" i="1"/>
  <c r="R195" i="1" s="1"/>
  <c r="AH196" i="1"/>
  <c r="P196" i="1"/>
  <c r="R196" i="1" s="1"/>
  <c r="AH197" i="1"/>
  <c r="P197" i="1"/>
  <c r="R197" i="1" s="1"/>
  <c r="AH198" i="1"/>
  <c r="P198" i="1"/>
  <c r="R198" i="1" s="1"/>
  <c r="AH199" i="1"/>
  <c r="P199" i="1"/>
  <c r="R199" i="1" s="1"/>
  <c r="AH200" i="1"/>
  <c r="P200" i="1"/>
  <c r="R200" i="1" s="1"/>
  <c r="AH201" i="1"/>
  <c r="P201" i="1"/>
  <c r="R201" i="1" s="1"/>
  <c r="AH202" i="1"/>
  <c r="P202" i="1"/>
  <c r="R202" i="1" s="1"/>
  <c r="AH203" i="1"/>
  <c r="P203" i="1"/>
  <c r="R203" i="1" s="1"/>
  <c r="AH204" i="1"/>
  <c r="P204" i="1"/>
  <c r="R204" i="1" s="1"/>
  <c r="AH205" i="1"/>
  <c r="P205" i="1"/>
  <c r="R205" i="1" s="1"/>
  <c r="AH206" i="1"/>
  <c r="P206" i="1"/>
  <c r="R206" i="1" s="1"/>
  <c r="AH207" i="1"/>
  <c r="P207" i="1"/>
  <c r="R207" i="1" s="1"/>
  <c r="AH208" i="1"/>
  <c r="P208" i="1"/>
  <c r="R208" i="1" s="1"/>
  <c r="AH209" i="1"/>
  <c r="P209" i="1"/>
  <c r="AH210" i="1"/>
  <c r="P210" i="1"/>
  <c r="R210" i="1" s="1"/>
  <c r="AH211" i="1"/>
  <c r="P211" i="1"/>
  <c r="R211" i="1" s="1"/>
  <c r="AH212" i="1"/>
  <c r="P212" i="1"/>
  <c r="R212" i="1" s="1"/>
  <c r="AH213" i="1"/>
  <c r="P213" i="1"/>
  <c r="AH214" i="1"/>
  <c r="P214" i="1"/>
  <c r="R214" i="1" s="1"/>
  <c r="AH215" i="1"/>
  <c r="P215" i="1"/>
  <c r="R215" i="1" s="1"/>
  <c r="AH216" i="1"/>
  <c r="P216" i="1"/>
  <c r="R216" i="1" s="1"/>
  <c r="AH217" i="1"/>
  <c r="P217" i="1"/>
  <c r="AH218" i="1"/>
  <c r="P218" i="1"/>
  <c r="R218" i="1" s="1"/>
  <c r="AH219" i="1"/>
  <c r="P219" i="1"/>
  <c r="R219" i="1" s="1"/>
  <c r="AH220" i="1"/>
  <c r="P220" i="1"/>
  <c r="R220" i="1" s="1"/>
  <c r="AH221" i="1"/>
  <c r="P221" i="1"/>
  <c r="R221" i="1" s="1"/>
  <c r="AH222" i="1"/>
  <c r="P222" i="1"/>
  <c r="R222" i="1" s="1"/>
  <c r="AH223" i="1"/>
  <c r="P223" i="1"/>
  <c r="R223" i="1" s="1"/>
  <c r="AH224" i="1"/>
  <c r="P224" i="1"/>
  <c r="R224" i="1" s="1"/>
  <c r="AH225" i="1"/>
  <c r="P225" i="1"/>
  <c r="R225" i="1" s="1"/>
  <c r="AH226" i="1"/>
  <c r="P226" i="1"/>
  <c r="R226" i="1" s="1"/>
  <c r="AH227" i="1"/>
  <c r="P227" i="1"/>
  <c r="R227" i="1" s="1"/>
  <c r="AH228" i="1"/>
  <c r="P228" i="1"/>
  <c r="R228" i="1" s="1"/>
  <c r="AH229" i="1"/>
  <c r="P229" i="1"/>
  <c r="R229" i="1" s="1"/>
  <c r="AH230" i="1"/>
  <c r="P230" i="1"/>
  <c r="R230" i="1" s="1"/>
  <c r="AH231" i="1"/>
  <c r="P231" i="1"/>
  <c r="R231" i="1" s="1"/>
  <c r="AH232" i="1"/>
  <c r="P232" i="1"/>
  <c r="R232" i="1" s="1"/>
  <c r="AH233" i="1"/>
  <c r="P233" i="1"/>
  <c r="R233" i="1" s="1"/>
  <c r="AH234" i="1"/>
  <c r="P234" i="1"/>
  <c r="R234" i="1" s="1"/>
  <c r="AH235" i="1"/>
  <c r="P235" i="1"/>
  <c r="R235" i="1" s="1"/>
  <c r="AH236" i="1"/>
  <c r="P236" i="1"/>
  <c r="R236" i="1" s="1"/>
  <c r="AH237" i="1"/>
  <c r="P237" i="1"/>
  <c r="R237" i="1" s="1"/>
  <c r="AH238" i="1"/>
  <c r="P238" i="1"/>
  <c r="R238" i="1" s="1"/>
  <c r="AH239" i="1"/>
  <c r="P239" i="1"/>
  <c r="R239" i="1" s="1"/>
  <c r="AH240" i="1"/>
  <c r="P240" i="1"/>
  <c r="R240" i="1" s="1"/>
  <c r="AH241" i="1"/>
  <c r="P241" i="1"/>
  <c r="R241" i="1" s="1"/>
  <c r="AH242" i="1"/>
  <c r="P242" i="1"/>
  <c r="R242" i="1" s="1"/>
  <c r="AH243" i="1"/>
  <c r="P243" i="1"/>
  <c r="R243" i="1" s="1"/>
  <c r="AH244" i="1"/>
  <c r="P244" i="1"/>
  <c r="R244" i="1" s="1"/>
  <c r="AH245" i="1"/>
  <c r="C245" i="1"/>
  <c r="AH246" i="1"/>
  <c r="P246" i="1"/>
  <c r="R246" i="1" s="1"/>
  <c r="AH247" i="1"/>
  <c r="P247" i="1"/>
  <c r="R247" i="1" s="1"/>
  <c r="AH248" i="1"/>
  <c r="P248" i="1"/>
  <c r="R248" i="1" s="1"/>
  <c r="AH249" i="1"/>
  <c r="P249" i="1"/>
  <c r="R249" i="1" s="1"/>
  <c r="AH250" i="1"/>
  <c r="P250" i="1"/>
  <c r="R250" i="1" s="1"/>
  <c r="AH251" i="1"/>
  <c r="P251" i="1"/>
  <c r="R251" i="1" s="1"/>
  <c r="AH252" i="1"/>
  <c r="P252" i="1"/>
  <c r="R252" i="1" s="1"/>
  <c r="AH253" i="1"/>
  <c r="P253" i="1"/>
  <c r="R253" i="1" s="1"/>
  <c r="AH254" i="1"/>
  <c r="P254" i="1"/>
  <c r="R254" i="1" s="1"/>
  <c r="AH255" i="1"/>
  <c r="P255" i="1"/>
  <c r="R255" i="1" s="1"/>
  <c r="AH256" i="1"/>
  <c r="P256" i="1"/>
  <c r="R256" i="1" s="1"/>
  <c r="AH257" i="1"/>
  <c r="P257" i="1"/>
  <c r="R257" i="1" s="1"/>
  <c r="AH258" i="1"/>
  <c r="P258" i="1"/>
  <c r="R258" i="1" s="1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C184" i="1"/>
  <c r="AQ245" i="1"/>
  <c r="N245" i="1"/>
  <c r="M245" i="1"/>
  <c r="AQ244" i="1"/>
  <c r="AR244" i="1" s="1"/>
  <c r="AS244" i="1" s="1"/>
  <c r="AT244" i="1" s="1"/>
  <c r="N244" i="1"/>
  <c r="M244" i="1"/>
  <c r="C244" i="1"/>
  <c r="AQ243" i="1"/>
  <c r="N243" i="1"/>
  <c r="M243" i="1"/>
  <c r="C243" i="1"/>
  <c r="AQ242" i="1"/>
  <c r="N242" i="1"/>
  <c r="M242" i="1"/>
  <c r="C242" i="1"/>
  <c r="AQ241" i="1"/>
  <c r="N241" i="1"/>
  <c r="M241" i="1"/>
  <c r="C241" i="1"/>
  <c r="AQ240" i="1"/>
  <c r="N240" i="1"/>
  <c r="M240" i="1"/>
  <c r="C240" i="1"/>
  <c r="AQ239" i="1"/>
  <c r="N239" i="1"/>
  <c r="M239" i="1"/>
  <c r="C239" i="1"/>
  <c r="AQ238" i="1"/>
  <c r="AR238" i="1" s="1"/>
  <c r="AS238" i="1" s="1"/>
  <c r="AT238" i="1" s="1"/>
  <c r="N238" i="1"/>
  <c r="M238" i="1"/>
  <c r="C238" i="1"/>
  <c r="AQ237" i="1"/>
  <c r="AR237" i="1" s="1"/>
  <c r="N237" i="1"/>
  <c r="M237" i="1"/>
  <c r="C237" i="1"/>
  <c r="AQ236" i="1"/>
  <c r="AR236" i="1" s="1"/>
  <c r="AS236" i="1" s="1"/>
  <c r="N236" i="1"/>
  <c r="M236" i="1"/>
  <c r="C236" i="1"/>
  <c r="AQ235" i="1"/>
  <c r="AR235" i="1" s="1"/>
  <c r="AS235" i="1" s="1"/>
  <c r="AT235" i="1" s="1"/>
  <c r="N235" i="1"/>
  <c r="M235" i="1"/>
  <c r="C235" i="1"/>
  <c r="AQ234" i="1"/>
  <c r="AR234" i="1" s="1"/>
  <c r="N234" i="1"/>
  <c r="M234" i="1"/>
  <c r="C234" i="1"/>
  <c r="AQ233" i="1"/>
  <c r="AR233" i="1" s="1"/>
  <c r="AS233" i="1" s="1"/>
  <c r="AT233" i="1" s="1"/>
  <c r="N233" i="1"/>
  <c r="M233" i="1"/>
  <c r="C233" i="1"/>
  <c r="AQ232" i="1"/>
  <c r="AR232" i="1" s="1"/>
  <c r="N232" i="1"/>
  <c r="M232" i="1"/>
  <c r="C232" i="1"/>
  <c r="AQ231" i="1"/>
  <c r="AR231" i="1" s="1"/>
  <c r="AS231" i="1" s="1"/>
  <c r="AT231" i="1" s="1"/>
  <c r="N231" i="1"/>
  <c r="M231" i="1"/>
  <c r="C231" i="1"/>
  <c r="AQ230" i="1"/>
  <c r="AR230" i="1" s="1"/>
  <c r="N230" i="1"/>
  <c r="M230" i="1"/>
  <c r="C230" i="1"/>
  <c r="AJ258" i="1"/>
  <c r="AI258" i="1"/>
  <c r="AQ258" i="1"/>
  <c r="U258" i="1"/>
  <c r="N258" i="1"/>
  <c r="M258" i="1"/>
  <c r="C258" i="1"/>
  <c r="AQ257" i="1"/>
  <c r="AR257" i="1" s="1"/>
  <c r="U257" i="1"/>
  <c r="N257" i="1"/>
  <c r="M257" i="1"/>
  <c r="C257" i="1"/>
  <c r="AQ256" i="1"/>
  <c r="AR256" i="1" s="1"/>
  <c r="U256" i="1"/>
  <c r="N256" i="1"/>
  <c r="M256" i="1"/>
  <c r="C256" i="1"/>
  <c r="AQ255" i="1"/>
  <c r="AR255" i="1" s="1"/>
  <c r="N255" i="1"/>
  <c r="M255" i="1"/>
  <c r="C255" i="1"/>
  <c r="AQ254" i="1"/>
  <c r="N254" i="1"/>
  <c r="M254" i="1"/>
  <c r="C254" i="1"/>
  <c r="AQ253" i="1"/>
  <c r="AR253" i="1" s="1"/>
  <c r="AS253" i="1" s="1"/>
  <c r="AT253" i="1" s="1"/>
  <c r="N253" i="1"/>
  <c r="M253" i="1"/>
  <c r="C253" i="1"/>
  <c r="AQ252" i="1"/>
  <c r="AR252" i="1" s="1"/>
  <c r="N252" i="1"/>
  <c r="M252" i="1"/>
  <c r="C252" i="1"/>
  <c r="AQ251" i="1"/>
  <c r="AR251" i="1" s="1"/>
  <c r="AS251" i="1" s="1"/>
  <c r="AT251" i="1" s="1"/>
  <c r="N251" i="1"/>
  <c r="M251" i="1"/>
  <c r="C251" i="1"/>
  <c r="AQ250" i="1"/>
  <c r="N250" i="1"/>
  <c r="M250" i="1"/>
  <c r="C250" i="1"/>
  <c r="AQ249" i="1"/>
  <c r="AR249" i="1" s="1"/>
  <c r="AS249" i="1" s="1"/>
  <c r="N249" i="1"/>
  <c r="M249" i="1"/>
  <c r="C249" i="1"/>
  <c r="AQ248" i="1"/>
  <c r="AR248" i="1" s="1"/>
  <c r="AS248" i="1" s="1"/>
  <c r="N248" i="1"/>
  <c r="M248" i="1"/>
  <c r="C248" i="1"/>
  <c r="AQ247" i="1"/>
  <c r="AR247" i="1" s="1"/>
  <c r="AS247" i="1" s="1"/>
  <c r="N247" i="1"/>
  <c r="M247" i="1"/>
  <c r="C247" i="1"/>
  <c r="AQ246" i="1"/>
  <c r="N246" i="1"/>
  <c r="M246" i="1"/>
  <c r="C246" i="1"/>
  <c r="AQ229" i="1"/>
  <c r="AR229" i="1" s="1"/>
  <c r="AS229" i="1" s="1"/>
  <c r="AT229" i="1" s="1"/>
  <c r="N229" i="1"/>
  <c r="M229" i="1"/>
  <c r="C229" i="1"/>
  <c r="AQ228" i="1"/>
  <c r="AR228" i="1" s="1"/>
  <c r="AS228" i="1" s="1"/>
  <c r="N228" i="1"/>
  <c r="M228" i="1"/>
  <c r="C228" i="1"/>
  <c r="AQ227" i="1"/>
  <c r="AR227" i="1" s="1"/>
  <c r="AS227" i="1" s="1"/>
  <c r="N227" i="1"/>
  <c r="M227" i="1"/>
  <c r="C227" i="1"/>
  <c r="AQ226" i="1"/>
  <c r="N226" i="1"/>
  <c r="M226" i="1"/>
  <c r="C226" i="1"/>
  <c r="AQ225" i="1"/>
  <c r="AR225" i="1" s="1"/>
  <c r="AS225" i="1" s="1"/>
  <c r="N225" i="1"/>
  <c r="M225" i="1"/>
  <c r="C225" i="1"/>
  <c r="AQ224" i="1"/>
  <c r="AR224" i="1" s="1"/>
  <c r="AS224" i="1" s="1"/>
  <c r="AT224" i="1" s="1"/>
  <c r="N224" i="1"/>
  <c r="M224" i="1"/>
  <c r="C224" i="1"/>
  <c r="AQ223" i="1"/>
  <c r="AR223" i="1" s="1"/>
  <c r="N223" i="1"/>
  <c r="M223" i="1"/>
  <c r="C223" i="1"/>
  <c r="AQ222" i="1"/>
  <c r="AR222" i="1" s="1"/>
  <c r="N222" i="1"/>
  <c r="M222" i="1"/>
  <c r="C222" i="1"/>
  <c r="AQ221" i="1"/>
  <c r="AR221" i="1" s="1"/>
  <c r="AS221" i="1" s="1"/>
  <c r="N221" i="1"/>
  <c r="M221" i="1"/>
  <c r="C221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68" i="1"/>
  <c r="M172" i="1"/>
  <c r="M171" i="1"/>
  <c r="M170" i="1"/>
  <c r="M169" i="1"/>
  <c r="M166" i="1"/>
  <c r="M165" i="1"/>
  <c r="M164" i="1"/>
  <c r="M163" i="1"/>
  <c r="M162" i="1"/>
  <c r="M161" i="1"/>
  <c r="M160" i="1"/>
  <c r="M159" i="1"/>
  <c r="M158" i="1"/>
  <c r="M157" i="1"/>
  <c r="M156" i="1"/>
  <c r="M154" i="1"/>
  <c r="M155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AQ108" i="1"/>
  <c r="AR108" i="1" s="1"/>
  <c r="AQ116" i="1"/>
  <c r="AR116" i="1" s="1"/>
  <c r="AQ129" i="1"/>
  <c r="AR129" i="1" s="1"/>
  <c r="AS129" i="1" s="1"/>
  <c r="AQ135" i="1"/>
  <c r="AR135" i="1" s="1"/>
  <c r="AQ136" i="1"/>
  <c r="AR136" i="1" s="1"/>
  <c r="AS136" i="1" s="1"/>
  <c r="AQ137" i="1"/>
  <c r="AR137" i="1" s="1"/>
  <c r="AS137" i="1" s="1"/>
  <c r="AT137" i="1" s="1"/>
  <c r="AQ138" i="1"/>
  <c r="AR138" i="1" s="1"/>
  <c r="AS138" i="1" s="1"/>
  <c r="AQ139" i="1"/>
  <c r="AR139" i="1" s="1"/>
  <c r="AS139" i="1" s="1"/>
  <c r="AQ140" i="1"/>
  <c r="AR140" i="1" s="1"/>
  <c r="AS140" i="1" s="1"/>
  <c r="AQ141" i="1"/>
  <c r="AR141" i="1" s="1"/>
  <c r="AS141" i="1" s="1"/>
  <c r="AQ142" i="1"/>
  <c r="AR142" i="1" s="1"/>
  <c r="AS142" i="1" s="1"/>
  <c r="AQ143" i="1"/>
  <c r="AR143" i="1" s="1"/>
  <c r="AS143" i="1" s="1"/>
  <c r="AQ144" i="1"/>
  <c r="AR144" i="1" s="1"/>
  <c r="AS144" i="1" s="1"/>
  <c r="AQ145" i="1"/>
  <c r="AR145" i="1" s="1"/>
  <c r="AS145" i="1" s="1"/>
  <c r="AQ146" i="1"/>
  <c r="AR146" i="1" s="1"/>
  <c r="AS146" i="1" s="1"/>
  <c r="AQ147" i="1"/>
  <c r="AR147" i="1" s="1"/>
  <c r="AS147" i="1" s="1"/>
  <c r="AQ148" i="1"/>
  <c r="AR148" i="1" s="1"/>
  <c r="AS148" i="1" s="1"/>
  <c r="AQ149" i="1"/>
  <c r="AR149" i="1" s="1"/>
  <c r="AS149" i="1" s="1"/>
  <c r="AQ150" i="1"/>
  <c r="AR150" i="1" s="1"/>
  <c r="AS150" i="1" s="1"/>
  <c r="AQ151" i="1"/>
  <c r="AR151" i="1" s="1"/>
  <c r="AS151" i="1" s="1"/>
  <c r="AQ152" i="1"/>
  <c r="AR152" i="1" s="1"/>
  <c r="AS152" i="1" s="1"/>
  <c r="AQ153" i="1"/>
  <c r="AR153" i="1" s="1"/>
  <c r="AS153" i="1" s="1"/>
  <c r="AQ155" i="1"/>
  <c r="AR155" i="1" s="1"/>
  <c r="AQ154" i="1"/>
  <c r="AR154" i="1" s="1"/>
  <c r="AQ156" i="1"/>
  <c r="AR156" i="1" s="1"/>
  <c r="AQ157" i="1"/>
  <c r="AR157" i="1" s="1"/>
  <c r="AS157" i="1" s="1"/>
  <c r="AQ158" i="1"/>
  <c r="AR158" i="1" s="1"/>
  <c r="AQ159" i="1"/>
  <c r="AR159" i="1" s="1"/>
  <c r="AQ160" i="1"/>
  <c r="AR160" i="1" s="1"/>
  <c r="AQ161" i="1"/>
  <c r="AR161" i="1" s="1"/>
  <c r="AQ162" i="1"/>
  <c r="AR162" i="1" s="1"/>
  <c r="AS162" i="1" s="1"/>
  <c r="AQ163" i="1"/>
  <c r="AR163" i="1" s="1"/>
  <c r="AQ164" i="1"/>
  <c r="AR164" i="1" s="1"/>
  <c r="AQ165" i="1"/>
  <c r="AR165" i="1" s="1"/>
  <c r="AS165" i="1" s="1"/>
  <c r="AQ166" i="1"/>
  <c r="AR166" i="1" s="1"/>
  <c r="AS166" i="1" s="1"/>
  <c r="AT166" i="1" s="1"/>
  <c r="AQ170" i="1"/>
  <c r="AR170" i="1" s="1"/>
  <c r="AS170" i="1" s="1"/>
  <c r="AT170" i="1" s="1"/>
  <c r="AQ171" i="1"/>
  <c r="AR171" i="1" s="1"/>
  <c r="AS171" i="1" s="1"/>
  <c r="AT171" i="1" s="1"/>
  <c r="AQ172" i="1"/>
  <c r="AR172" i="1" s="1"/>
  <c r="AS172" i="1" s="1"/>
  <c r="AT172" i="1" s="1"/>
  <c r="AQ168" i="1"/>
  <c r="AR168" i="1" s="1"/>
  <c r="AS168" i="1" s="1"/>
  <c r="AT168" i="1" s="1"/>
  <c r="AQ173" i="1"/>
  <c r="AR173" i="1" s="1"/>
  <c r="AS173" i="1" s="1"/>
  <c r="AT173" i="1" s="1"/>
  <c r="AQ174" i="1"/>
  <c r="AR174" i="1" s="1"/>
  <c r="AS174" i="1" s="1"/>
  <c r="AT174" i="1" s="1"/>
  <c r="AQ175" i="1"/>
  <c r="AR175" i="1" s="1"/>
  <c r="AQ176" i="1"/>
  <c r="AR176" i="1" s="1"/>
  <c r="AQ177" i="1"/>
  <c r="AR177" i="1" s="1"/>
  <c r="AQ178" i="1"/>
  <c r="AR178" i="1" s="1"/>
  <c r="AQ179" i="1"/>
  <c r="AR179" i="1" s="1"/>
  <c r="AS179" i="1" s="1"/>
  <c r="AQ181" i="1"/>
  <c r="AR181" i="1" s="1"/>
  <c r="AQ184" i="1"/>
  <c r="AR184" i="1" s="1"/>
  <c r="AQ186" i="1"/>
  <c r="AR186" i="1" s="1"/>
  <c r="AQ187" i="1"/>
  <c r="AR187" i="1" s="1"/>
  <c r="AQ220" i="1"/>
  <c r="AR220" i="1" s="1"/>
  <c r="AS220" i="1" s="1"/>
  <c r="AT220" i="1" s="1"/>
  <c r="N220" i="1"/>
  <c r="M220" i="1"/>
  <c r="C220" i="1"/>
  <c r="AQ219" i="1"/>
  <c r="AR219" i="1" s="1"/>
  <c r="N219" i="1"/>
  <c r="M219" i="1"/>
  <c r="C219" i="1"/>
  <c r="AQ218" i="1"/>
  <c r="AR218" i="1" s="1"/>
  <c r="N218" i="1"/>
  <c r="M218" i="1"/>
  <c r="C218" i="1"/>
  <c r="AQ217" i="1"/>
  <c r="AR217" i="1" s="1"/>
  <c r="AS217" i="1" s="1"/>
  <c r="AT217" i="1" s="1"/>
  <c r="R217" i="1"/>
  <c r="N217" i="1"/>
  <c r="M217" i="1"/>
  <c r="C217" i="1"/>
  <c r="AQ216" i="1"/>
  <c r="AR216" i="1" s="1"/>
  <c r="AS216" i="1" s="1"/>
  <c r="AT216" i="1" s="1"/>
  <c r="N216" i="1"/>
  <c r="M216" i="1"/>
  <c r="C216" i="1"/>
  <c r="AQ215" i="1"/>
  <c r="AR215" i="1" s="1"/>
  <c r="N215" i="1"/>
  <c r="M215" i="1"/>
  <c r="C215" i="1"/>
  <c r="AQ214" i="1"/>
  <c r="AR214" i="1" s="1"/>
  <c r="AS214" i="1" s="1"/>
  <c r="AT214" i="1" s="1"/>
  <c r="N214" i="1"/>
  <c r="M214" i="1"/>
  <c r="C214" i="1"/>
  <c r="AQ213" i="1"/>
  <c r="AR213" i="1" s="1"/>
  <c r="AS213" i="1" s="1"/>
  <c r="AT213" i="1" s="1"/>
  <c r="R213" i="1"/>
  <c r="N213" i="1"/>
  <c r="M213" i="1"/>
  <c r="C213" i="1"/>
  <c r="AQ212" i="1"/>
  <c r="AR212" i="1" s="1"/>
  <c r="AS212" i="1" s="1"/>
  <c r="AT212" i="1" s="1"/>
  <c r="N212" i="1"/>
  <c r="M212" i="1"/>
  <c r="C212" i="1"/>
  <c r="AQ211" i="1"/>
  <c r="AR211" i="1" s="1"/>
  <c r="AS211" i="1" s="1"/>
  <c r="AT211" i="1" s="1"/>
  <c r="N211" i="1"/>
  <c r="M211" i="1"/>
  <c r="C211" i="1"/>
  <c r="AQ210" i="1"/>
  <c r="AR210" i="1" s="1"/>
  <c r="N210" i="1"/>
  <c r="M210" i="1"/>
  <c r="C210" i="1"/>
  <c r="AQ209" i="1"/>
  <c r="AR209" i="1" s="1"/>
  <c r="AS209" i="1" s="1"/>
  <c r="R209" i="1"/>
  <c r="N209" i="1"/>
  <c r="M209" i="1"/>
  <c r="C209" i="1"/>
  <c r="AQ208" i="1"/>
  <c r="AR208" i="1" s="1"/>
  <c r="AS208" i="1" s="1"/>
  <c r="N208" i="1"/>
  <c r="C208" i="1"/>
  <c r="AQ207" i="1"/>
  <c r="AR207" i="1" s="1"/>
  <c r="AS207" i="1" s="1"/>
  <c r="AT207" i="1" s="1"/>
  <c r="N207" i="1"/>
  <c r="C207" i="1"/>
  <c r="AQ206" i="1"/>
  <c r="AR206" i="1" s="1"/>
  <c r="AS206" i="1" s="1"/>
  <c r="AT206" i="1" s="1"/>
  <c r="N206" i="1"/>
  <c r="C206" i="1"/>
  <c r="AQ205" i="1"/>
  <c r="AR205" i="1" s="1"/>
  <c r="N205" i="1"/>
  <c r="C205" i="1"/>
  <c r="AQ204" i="1"/>
  <c r="AR204" i="1" s="1"/>
  <c r="AS204" i="1" s="1"/>
  <c r="AT204" i="1" s="1"/>
  <c r="N204" i="1"/>
  <c r="C204" i="1"/>
  <c r="AQ203" i="1"/>
  <c r="AR203" i="1" s="1"/>
  <c r="AS203" i="1" s="1"/>
  <c r="N203" i="1"/>
  <c r="C203" i="1"/>
  <c r="AQ202" i="1"/>
  <c r="AR202" i="1" s="1"/>
  <c r="AS202" i="1" s="1"/>
  <c r="N202" i="1"/>
  <c r="C202" i="1"/>
  <c r="AQ201" i="1"/>
  <c r="AR201" i="1" s="1"/>
  <c r="N201" i="1"/>
  <c r="C201" i="1"/>
  <c r="AQ200" i="1"/>
  <c r="AR200" i="1" s="1"/>
  <c r="AS200" i="1" s="1"/>
  <c r="N200" i="1"/>
  <c r="C200" i="1"/>
  <c r="AQ199" i="1"/>
  <c r="AR199" i="1" s="1"/>
  <c r="N199" i="1"/>
  <c r="C199" i="1"/>
  <c r="R173" i="1"/>
  <c r="R172" i="1"/>
  <c r="R170" i="1"/>
  <c r="R165" i="1"/>
  <c r="R163" i="1"/>
  <c r="R161" i="1"/>
  <c r="R159" i="1"/>
  <c r="R131" i="1"/>
  <c r="R129" i="1"/>
  <c r="R127" i="1"/>
  <c r="R125" i="1"/>
  <c r="R120" i="1"/>
  <c r="R117" i="1"/>
  <c r="R116" i="1"/>
  <c r="R107" i="1"/>
  <c r="R109" i="1"/>
  <c r="R110" i="1"/>
  <c r="R111" i="1"/>
  <c r="R104" i="1"/>
  <c r="R95" i="1"/>
  <c r="R94" i="1"/>
  <c r="R76" i="1"/>
  <c r="R71" i="1"/>
  <c r="R65" i="1"/>
  <c r="R62" i="1"/>
  <c r="AQ198" i="1"/>
  <c r="AR198" i="1" s="1"/>
  <c r="AS198" i="1" s="1"/>
  <c r="AT198" i="1" s="1"/>
  <c r="AQ197" i="1"/>
  <c r="AR197" i="1" s="1"/>
  <c r="AQ195" i="1"/>
  <c r="AR195" i="1" s="1"/>
  <c r="AS195" i="1" s="1"/>
  <c r="AT195" i="1" s="1"/>
  <c r="AQ194" i="1"/>
  <c r="AR194" i="1" s="1"/>
  <c r="R194" i="1"/>
  <c r="AQ193" i="1"/>
  <c r="AR193" i="1" s="1"/>
  <c r="AS193" i="1" s="1"/>
  <c r="AT193" i="1" s="1"/>
  <c r="AQ192" i="1"/>
  <c r="AR192" i="1" s="1"/>
  <c r="AQ191" i="1"/>
  <c r="AR191" i="1" s="1"/>
  <c r="AQ190" i="1"/>
  <c r="AR190" i="1" s="1"/>
  <c r="AS190" i="1" s="1"/>
  <c r="AT190" i="1" s="1"/>
  <c r="R190" i="1"/>
  <c r="R188" i="1"/>
  <c r="R186" i="1"/>
  <c r="R184" i="1"/>
  <c r="R182" i="1"/>
  <c r="AQ180" i="1"/>
  <c r="AR180" i="1" s="1"/>
  <c r="R180" i="1"/>
  <c r="R177" i="1"/>
  <c r="R175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68" i="1"/>
  <c r="N172" i="1"/>
  <c r="N171" i="1"/>
  <c r="N170" i="1"/>
  <c r="N169" i="1"/>
  <c r="AQ189" i="1"/>
  <c r="AR189" i="1" s="1"/>
  <c r="AS189" i="1" s="1"/>
  <c r="AT189" i="1" s="1"/>
  <c r="AQ188" i="1"/>
  <c r="AR188" i="1" s="1"/>
  <c r="AS188" i="1" s="1"/>
  <c r="AT188" i="1" s="1"/>
  <c r="AQ185" i="1"/>
  <c r="AR185" i="1" s="1"/>
  <c r="AS185" i="1" s="1"/>
  <c r="AT185" i="1" s="1"/>
  <c r="AQ183" i="1"/>
  <c r="AR183" i="1" s="1"/>
  <c r="AS183" i="1" s="1"/>
  <c r="AT183" i="1" s="1"/>
  <c r="AQ182" i="1"/>
  <c r="AR182" i="1" s="1"/>
  <c r="AS182" i="1" s="1"/>
  <c r="AT182" i="1" s="1"/>
  <c r="AQ169" i="1"/>
  <c r="AR169" i="1" s="1"/>
  <c r="AS169" i="1" s="1"/>
  <c r="AT169" i="1" s="1"/>
  <c r="N166" i="1"/>
  <c r="AQ196" i="1"/>
  <c r="AR196" i="1" s="1"/>
  <c r="AS196" i="1" s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3" i="1"/>
  <c r="C182" i="1"/>
  <c r="C181" i="1"/>
  <c r="C180" i="1"/>
  <c r="C179" i="1"/>
  <c r="C178" i="1"/>
  <c r="C177" i="1"/>
  <c r="C176" i="1"/>
  <c r="C175" i="1"/>
  <c r="C174" i="1"/>
  <c r="C173" i="1"/>
  <c r="C168" i="1"/>
  <c r="C172" i="1"/>
  <c r="C171" i="1"/>
  <c r="C170" i="1"/>
  <c r="C169" i="1"/>
  <c r="C167" i="1"/>
  <c r="C166" i="1"/>
  <c r="N154" i="1"/>
  <c r="C154" i="1"/>
  <c r="N155" i="1"/>
  <c r="C155" i="1"/>
  <c r="N153" i="1"/>
  <c r="C153" i="1"/>
  <c r="N152" i="1"/>
  <c r="C152" i="1"/>
  <c r="N151" i="1"/>
  <c r="C151" i="1"/>
  <c r="N150" i="1"/>
  <c r="C150" i="1"/>
  <c r="N149" i="1"/>
  <c r="C149" i="1"/>
  <c r="N148" i="1"/>
  <c r="C148" i="1"/>
  <c r="N147" i="1"/>
  <c r="C147" i="1"/>
  <c r="N146" i="1"/>
  <c r="C146" i="1"/>
  <c r="N145" i="1"/>
  <c r="C145" i="1"/>
  <c r="N144" i="1"/>
  <c r="C144" i="1"/>
  <c r="N139" i="1"/>
  <c r="C139" i="1"/>
  <c r="N138" i="1"/>
  <c r="C138" i="1"/>
  <c r="N137" i="1"/>
  <c r="C137" i="1"/>
  <c r="N136" i="1"/>
  <c r="C136" i="1"/>
  <c r="N135" i="1"/>
  <c r="C135" i="1"/>
  <c r="N134" i="1"/>
  <c r="C134" i="1"/>
  <c r="N133" i="1"/>
  <c r="C133" i="1"/>
  <c r="N132" i="1"/>
  <c r="C132" i="1"/>
  <c r="N131" i="1"/>
  <c r="C131" i="1"/>
  <c r="N130" i="1"/>
  <c r="C130" i="1"/>
  <c r="N129" i="1"/>
  <c r="C129" i="1"/>
  <c r="N128" i="1"/>
  <c r="C128" i="1"/>
  <c r="N127" i="1"/>
  <c r="C127" i="1"/>
  <c r="N126" i="1"/>
  <c r="C126" i="1"/>
  <c r="N125" i="1"/>
  <c r="C125" i="1"/>
  <c r="C124" i="1"/>
  <c r="N159" i="1"/>
  <c r="C159" i="1"/>
  <c r="N158" i="1"/>
  <c r="C158" i="1"/>
  <c r="N157" i="1"/>
  <c r="C157" i="1"/>
  <c r="N156" i="1"/>
  <c r="C156" i="1"/>
  <c r="N143" i="1"/>
  <c r="C143" i="1"/>
  <c r="N142" i="1"/>
  <c r="C142" i="1"/>
  <c r="N141" i="1"/>
  <c r="C141" i="1"/>
  <c r="N140" i="1"/>
  <c r="C140" i="1"/>
  <c r="N163" i="1"/>
  <c r="C163" i="1"/>
  <c r="N162" i="1"/>
  <c r="C162" i="1"/>
  <c r="N161" i="1"/>
  <c r="C161" i="1"/>
  <c r="N160" i="1"/>
  <c r="C160" i="1"/>
  <c r="N165" i="1"/>
  <c r="C165" i="1"/>
  <c r="N164" i="1"/>
  <c r="C164" i="1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C85" i="1"/>
  <c r="C84" i="1"/>
  <c r="C83" i="1"/>
  <c r="C82" i="1"/>
  <c r="C81" i="1"/>
  <c r="C80" i="1"/>
  <c r="C79" i="1"/>
  <c r="AQ113" i="1"/>
  <c r="AR113" i="1" s="1"/>
  <c r="AS113" i="1" s="1"/>
  <c r="AT113" i="1" s="1"/>
  <c r="C113" i="1"/>
  <c r="C107" i="1"/>
  <c r="C109" i="1"/>
  <c r="C110" i="1"/>
  <c r="C111" i="1"/>
  <c r="C112" i="1"/>
  <c r="C106" i="1"/>
  <c r="C105" i="1"/>
  <c r="C104" i="1"/>
  <c r="C103" i="1"/>
  <c r="C102" i="1"/>
  <c r="C101" i="1"/>
  <c r="C99" i="1"/>
  <c r="C98" i="1"/>
  <c r="C100" i="1"/>
  <c r="C97" i="1"/>
  <c r="C96" i="1"/>
  <c r="C95" i="1"/>
  <c r="C94" i="1"/>
  <c r="C93" i="1"/>
  <c r="C92" i="1"/>
  <c r="C91" i="1"/>
  <c r="C90" i="1"/>
  <c r="C89" i="1"/>
  <c r="C88" i="1"/>
  <c r="C87" i="1"/>
  <c r="C122" i="1"/>
  <c r="C123" i="1"/>
  <c r="C121" i="1"/>
  <c r="C120" i="1"/>
  <c r="C119" i="1"/>
  <c r="C118" i="1"/>
  <c r="C117" i="1"/>
  <c r="C116" i="1"/>
  <c r="C115" i="1"/>
  <c r="C114" i="1"/>
  <c r="C108" i="1"/>
  <c r="Q2" i="1"/>
  <c r="K3" i="1"/>
  <c r="J3" i="2" s="1"/>
  <c r="K2" i="1"/>
  <c r="J2" i="2" s="1"/>
  <c r="C86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59" i="1"/>
  <c r="C60" i="1"/>
  <c r="C58" i="1"/>
  <c r="C57" i="1"/>
  <c r="C56" i="1"/>
  <c r="C55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AD38" i="1"/>
  <c r="AE38" i="1" s="1"/>
  <c r="AF38" i="1" s="1"/>
  <c r="C38" i="1"/>
  <c r="A1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B2" i="2"/>
  <c r="C2" i="2"/>
  <c r="D2" i="2"/>
  <c r="E2" i="2"/>
  <c r="I2" i="2"/>
  <c r="K2" i="2"/>
  <c r="L2" i="2"/>
  <c r="O2" i="2"/>
  <c r="P2" i="2"/>
  <c r="R2" i="2"/>
  <c r="A3" i="2"/>
  <c r="B3" i="2"/>
  <c r="C3" i="2"/>
  <c r="D3" i="2"/>
  <c r="E3" i="2"/>
  <c r="I3" i="2"/>
  <c r="K3" i="2"/>
  <c r="R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A26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3" i="2"/>
  <c r="BG2" i="2"/>
  <c r="AR242" i="1"/>
  <c r="AS242" i="1" s="1"/>
  <c r="AT242" i="1" s="1"/>
  <c r="BH68" i="1"/>
  <c r="BH72" i="1" s="1"/>
  <c r="BH73" i="1" s="1"/>
  <c r="BH74" i="1" s="1"/>
  <c r="P99" i="1"/>
  <c r="R99" i="1" s="1"/>
  <c r="P97" i="1"/>
  <c r="R97" i="1" s="1"/>
  <c r="P79" i="1"/>
  <c r="R79" i="1" s="1"/>
  <c r="P77" i="1"/>
  <c r="R77" i="1" s="1"/>
  <c r="P74" i="1"/>
  <c r="R74" i="1" s="1"/>
  <c r="P72" i="1"/>
  <c r="R72" i="1" s="1"/>
  <c r="P69" i="1"/>
  <c r="R69" i="1" s="1"/>
  <c r="P67" i="1"/>
  <c r="R67" i="1" s="1"/>
  <c r="P63" i="1"/>
  <c r="R63" i="1" s="1"/>
  <c r="AT48" i="1"/>
  <c r="P48" i="1"/>
  <c r="R48" i="1" s="1"/>
  <c r="AS47" i="1"/>
  <c r="AT47" i="1" s="1"/>
  <c r="P47" i="1"/>
  <c r="R47" i="1" s="1"/>
  <c r="AT44" i="1"/>
  <c r="P44" i="1" s="1"/>
  <c r="R44" i="1" s="1"/>
  <c r="AT40" i="1"/>
  <c r="P40" i="1" s="1"/>
  <c r="R40" i="1" s="1"/>
  <c r="AR240" i="1"/>
  <c r="AS240" i="1" s="1"/>
  <c r="AT240" i="1" s="1"/>
  <c r="P98" i="1"/>
  <c r="R98" i="1" s="1"/>
  <c r="P96" i="1"/>
  <c r="R96" i="1" s="1"/>
  <c r="P78" i="1"/>
  <c r="R78" i="1" s="1"/>
  <c r="P75" i="1"/>
  <c r="R75" i="1" s="1"/>
  <c r="P73" i="1"/>
  <c r="R73" i="1" s="1"/>
  <c r="P68" i="1"/>
  <c r="R68" i="1" s="1"/>
  <c r="P64" i="1"/>
  <c r="R64" i="1" s="1"/>
  <c r="AS50" i="1"/>
  <c r="AT50" i="1" s="1"/>
  <c r="AS49" i="1"/>
  <c r="AT49" i="1" s="1"/>
  <c r="AT46" i="1"/>
  <c r="P46" i="1"/>
  <c r="R46" i="1" s="1"/>
  <c r="AS45" i="1"/>
  <c r="AT45" i="1" s="1"/>
  <c r="BE38" i="1"/>
  <c r="BG38" i="1"/>
  <c r="P245" i="1"/>
  <c r="R245" i="1" s="1"/>
  <c r="P51" i="1"/>
  <c r="R51" i="1" s="1"/>
  <c r="P50" i="1"/>
  <c r="R50" i="1" s="1"/>
  <c r="P49" i="1"/>
  <c r="R49" i="1" s="1"/>
  <c r="AT52" i="1"/>
  <c r="P52" i="1"/>
  <c r="R52" i="1" s="1"/>
  <c r="AA37" i="1"/>
  <c r="Z37" i="2" s="1"/>
  <c r="AJ106" i="1"/>
  <c r="AJ112" i="1"/>
  <c r="AJ111" i="1"/>
  <c r="AJ110" i="1"/>
  <c r="AJ109" i="1"/>
  <c r="AJ107" i="1"/>
  <c r="AJ38" i="1"/>
  <c r="AY38" i="1" s="1"/>
  <c r="AZ38" i="1" s="1"/>
  <c r="AJ39" i="1"/>
  <c r="AI106" i="1"/>
  <c r="AI112" i="1"/>
  <c r="AI111" i="1"/>
  <c r="AI110" i="1"/>
  <c r="AI109" i="1"/>
  <c r="AI107" i="1"/>
  <c r="AI38" i="1"/>
  <c r="AU38" i="1" s="1"/>
  <c r="AC39" i="1"/>
  <c r="AY39" i="1" s="1"/>
  <c r="AZ39" i="1" s="1"/>
  <c r="AR53" i="1"/>
  <c r="AS53" i="1" s="1"/>
  <c r="P53" i="1"/>
  <c r="R53" i="1" s="1"/>
  <c r="BR77" i="1"/>
  <c r="M39" i="1"/>
  <c r="AR54" i="1"/>
  <c r="AS54" i="1" s="1"/>
  <c r="AT54" i="1" s="1"/>
  <c r="AK42" i="1"/>
  <c r="AK56" i="1"/>
  <c r="AQ56" i="1"/>
  <c r="AR56" i="1" s="1"/>
  <c r="AS56" i="1" s="1"/>
  <c r="AK55" i="1"/>
  <c r="AQ55" i="1"/>
  <c r="AR55" i="1" s="1"/>
  <c r="AS55" i="1" s="1"/>
  <c r="AT55" i="1" s="1"/>
  <c r="BS258" i="1"/>
  <c r="BS256" i="1"/>
  <c r="BS254" i="1"/>
  <c r="BS252" i="1"/>
  <c r="BS250" i="1"/>
  <c r="BS248" i="1"/>
  <c r="BS246" i="1"/>
  <c r="BS244" i="1"/>
  <c r="BS242" i="1"/>
  <c r="BS240" i="1"/>
  <c r="BS238" i="1"/>
  <c r="BS236" i="1"/>
  <c r="BS234" i="1"/>
  <c r="BS232" i="1"/>
  <c r="BS230" i="1"/>
  <c r="BS228" i="1"/>
  <c r="BS226" i="1"/>
  <c r="BS224" i="1"/>
  <c r="BS222" i="1"/>
  <c r="BS220" i="1"/>
  <c r="BS218" i="1"/>
  <c r="BS216" i="1"/>
  <c r="BS214" i="1"/>
  <c r="BS212" i="1"/>
  <c r="BS210" i="1"/>
  <c r="BS208" i="1"/>
  <c r="BS206" i="1"/>
  <c r="BS204" i="1"/>
  <c r="BS202" i="1"/>
  <c r="BS200" i="1"/>
  <c r="BS198" i="1"/>
  <c r="BS196" i="1"/>
  <c r="BS194" i="1"/>
  <c r="BS192" i="1"/>
  <c r="BS190" i="1"/>
  <c r="BS188" i="1"/>
  <c r="BS186" i="1"/>
  <c r="BS184" i="1"/>
  <c r="BS182" i="1"/>
  <c r="BS180" i="1"/>
  <c r="BS178" i="1"/>
  <c r="BS176" i="1"/>
  <c r="BS174" i="1"/>
  <c r="BS172" i="1"/>
  <c r="BS170" i="1"/>
  <c r="BS168" i="1"/>
  <c r="BS166" i="1"/>
  <c r="BS164" i="1"/>
  <c r="BS162" i="1"/>
  <c r="BS160" i="1"/>
  <c r="BS158" i="1"/>
  <c r="BS156" i="1"/>
  <c r="BS154" i="1"/>
  <c r="BS152" i="1"/>
  <c r="BS150" i="1"/>
  <c r="BS148" i="1"/>
  <c r="BS146" i="1"/>
  <c r="BS144" i="1"/>
  <c r="BS142" i="1"/>
  <c r="BS140" i="1"/>
  <c r="BS138" i="1"/>
  <c r="BS136" i="1"/>
  <c r="BS134" i="1"/>
  <c r="BS132" i="1"/>
  <c r="BS130" i="1"/>
  <c r="BS128" i="1"/>
  <c r="BS126" i="1"/>
  <c r="BS124" i="1"/>
  <c r="BS123" i="1"/>
  <c r="BS120" i="1"/>
  <c r="BS115" i="1"/>
  <c r="BS117" i="1"/>
  <c r="BS114" i="1"/>
  <c r="BS113" i="1"/>
  <c r="BS109" i="1"/>
  <c r="BS111" i="1"/>
  <c r="BS106" i="1"/>
  <c r="BS104" i="1"/>
  <c r="BS102" i="1"/>
  <c r="BS100" i="1"/>
  <c r="BS98" i="1"/>
  <c r="BS96" i="1"/>
  <c r="BS94" i="1"/>
  <c r="BS92" i="1"/>
  <c r="BS90" i="1"/>
  <c r="BS88" i="1"/>
  <c r="BS86" i="1"/>
  <c r="BS84" i="1"/>
  <c r="BS82" i="1"/>
  <c r="BS80" i="1"/>
  <c r="BS78" i="1"/>
  <c r="BS76" i="1"/>
  <c r="BS74" i="1"/>
  <c r="BS72" i="1"/>
  <c r="BS70" i="1"/>
  <c r="BS68" i="1"/>
  <c r="BS66" i="1"/>
  <c r="BS64" i="1"/>
  <c r="BS62" i="1"/>
  <c r="BS60" i="1"/>
  <c r="BS58" i="1"/>
  <c r="BS56" i="1"/>
  <c r="BS54" i="1"/>
  <c r="BS52" i="1"/>
  <c r="BS50" i="1"/>
  <c r="BS48" i="1"/>
  <c r="BS46" i="1"/>
  <c r="BS44" i="1"/>
  <c r="BS42" i="1"/>
  <c r="BS40" i="1"/>
  <c r="BS38" i="1"/>
  <c r="BT257" i="1"/>
  <c r="BT255" i="1"/>
  <c r="BT253" i="1"/>
  <c r="BT251" i="1"/>
  <c r="BT249" i="1"/>
  <c r="BT247" i="1"/>
  <c r="BT245" i="1"/>
  <c r="BT243" i="1"/>
  <c r="BT241" i="1"/>
  <c r="BT239" i="1"/>
  <c r="BT237" i="1"/>
  <c r="BT235" i="1"/>
  <c r="BT233" i="1"/>
  <c r="BT231" i="1"/>
  <c r="BT229" i="1"/>
  <c r="BT227" i="1"/>
  <c r="BT225" i="1"/>
  <c r="BT223" i="1"/>
  <c r="BT221" i="1"/>
  <c r="BT219" i="1"/>
  <c r="BT217" i="1"/>
  <c r="BT215" i="1"/>
  <c r="BT213" i="1"/>
  <c r="BT211" i="1"/>
  <c r="BT209" i="1"/>
  <c r="BT207" i="1"/>
  <c r="BT205" i="1"/>
  <c r="BT203" i="1"/>
  <c r="BT201" i="1"/>
  <c r="BT199" i="1"/>
  <c r="BT197" i="1"/>
  <c r="BT195" i="1"/>
  <c r="BT193" i="1"/>
  <c r="BT191" i="1"/>
  <c r="BT189" i="1"/>
  <c r="BT187" i="1"/>
  <c r="BT185" i="1"/>
  <c r="BT183" i="1"/>
  <c r="BT181" i="1"/>
  <c r="BT179" i="1"/>
  <c r="BT177" i="1"/>
  <c r="BT175" i="1"/>
  <c r="BT173" i="1"/>
  <c r="BT171" i="1"/>
  <c r="BT169" i="1"/>
  <c r="BT167" i="1"/>
  <c r="BT38" i="1"/>
  <c r="BT40" i="1"/>
  <c r="BT42" i="1"/>
  <c r="BT44" i="1"/>
  <c r="BT46" i="1"/>
  <c r="BT48" i="1"/>
  <c r="BT50" i="1"/>
  <c r="BT52" i="1"/>
  <c r="BT54" i="1"/>
  <c r="BT56" i="1"/>
  <c r="BT58" i="1"/>
  <c r="BT60" i="1"/>
  <c r="BT62" i="1"/>
  <c r="BT64" i="1"/>
  <c r="BT66" i="1"/>
  <c r="BT68" i="1"/>
  <c r="BT70" i="1"/>
  <c r="BT72" i="1"/>
  <c r="BT74" i="1"/>
  <c r="BT76" i="1"/>
  <c r="BT78" i="1"/>
  <c r="BT80" i="1"/>
  <c r="BT82" i="1"/>
  <c r="BT84" i="1"/>
  <c r="BT86" i="1"/>
  <c r="BT88" i="1"/>
  <c r="BT90" i="1"/>
  <c r="BT92" i="1"/>
  <c r="BT94" i="1"/>
  <c r="BT96" i="1"/>
  <c r="BT98" i="1"/>
  <c r="BT100" i="1"/>
  <c r="BT102" i="1"/>
  <c r="BT104" i="1"/>
  <c r="BT106" i="1"/>
  <c r="BT109" i="1"/>
  <c r="BT111" i="1"/>
  <c r="BT108" i="1"/>
  <c r="BT116" i="1"/>
  <c r="BT119" i="1"/>
  <c r="BT121" i="1"/>
  <c r="BT122" i="1"/>
  <c r="BT125" i="1"/>
  <c r="BT127" i="1"/>
  <c r="BT129" i="1"/>
  <c r="BT131" i="1"/>
  <c r="BT133" i="1"/>
  <c r="BT135" i="1"/>
  <c r="BT137" i="1"/>
  <c r="BT139" i="1"/>
  <c r="BT141" i="1"/>
  <c r="BT143" i="1"/>
  <c r="BT145" i="1"/>
  <c r="BT147" i="1"/>
  <c r="BT149" i="1"/>
  <c r="BT151" i="1"/>
  <c r="BT153" i="1"/>
  <c r="BT155" i="1"/>
  <c r="BT157" i="1"/>
  <c r="BT159" i="1"/>
  <c r="BT161" i="1"/>
  <c r="BT163" i="1"/>
  <c r="BT39" i="1"/>
  <c r="BT41" i="1"/>
  <c r="BT43" i="1"/>
  <c r="BT45" i="1"/>
  <c r="BT47" i="1"/>
  <c r="BT49" i="1"/>
  <c r="BT51" i="1"/>
  <c r="BT53" i="1"/>
  <c r="BT55" i="1"/>
  <c r="BT57" i="1"/>
  <c r="BT59" i="1"/>
  <c r="BT61" i="1"/>
  <c r="BT63" i="1"/>
  <c r="BT65" i="1"/>
  <c r="BT67" i="1"/>
  <c r="BT69" i="1"/>
  <c r="BT71" i="1"/>
  <c r="BT73" i="1"/>
  <c r="BT75" i="1"/>
  <c r="BT77" i="1"/>
  <c r="BT79" i="1"/>
  <c r="BT81" i="1"/>
  <c r="BT83" i="1"/>
  <c r="BT85" i="1"/>
  <c r="BT87" i="1"/>
  <c r="BT89" i="1"/>
  <c r="BT91" i="1"/>
  <c r="BT93" i="1"/>
  <c r="BT95" i="1"/>
  <c r="BT97" i="1"/>
  <c r="BT99" i="1"/>
  <c r="BT101" i="1"/>
  <c r="BT103" i="1"/>
  <c r="BT105" i="1"/>
  <c r="BT107" i="1"/>
  <c r="BT110" i="1"/>
  <c r="BT117" i="1"/>
  <c r="BT115" i="1"/>
  <c r="BT120" i="1"/>
  <c r="BT123" i="1"/>
  <c r="BT124" i="1"/>
  <c r="BT126" i="1"/>
  <c r="BT128" i="1"/>
  <c r="BT130" i="1"/>
  <c r="BT132" i="1"/>
  <c r="BT134" i="1"/>
  <c r="BT136" i="1"/>
  <c r="BT138" i="1"/>
  <c r="BT140" i="1"/>
  <c r="BT142" i="1"/>
  <c r="BT144" i="1"/>
  <c r="BT146" i="1"/>
  <c r="BT148" i="1"/>
  <c r="BT150" i="1"/>
  <c r="BT152" i="1"/>
  <c r="BT154" i="1"/>
  <c r="BT156" i="1"/>
  <c r="BT158" i="1"/>
  <c r="BT160" i="1"/>
  <c r="BT162" i="1"/>
  <c r="BT164" i="1"/>
  <c r="BS257" i="1"/>
  <c r="BS255" i="1"/>
  <c r="BS253" i="1"/>
  <c r="BS251" i="1"/>
  <c r="BS249" i="1"/>
  <c r="BS247" i="1"/>
  <c r="BS245" i="1"/>
  <c r="BS243" i="1"/>
  <c r="BS241" i="1"/>
  <c r="BS239" i="1"/>
  <c r="BS237" i="1"/>
  <c r="BS235" i="1"/>
  <c r="BS233" i="1"/>
  <c r="BS231" i="1"/>
  <c r="BS229" i="1"/>
  <c r="BS227" i="1"/>
  <c r="BS225" i="1"/>
  <c r="BS223" i="1"/>
  <c r="BS221" i="1"/>
  <c r="BS219" i="1"/>
  <c r="BS217" i="1"/>
  <c r="BS215" i="1"/>
  <c r="BS213" i="1"/>
  <c r="BS211" i="1"/>
  <c r="BS209" i="1"/>
  <c r="BS207" i="1"/>
  <c r="BS205" i="1"/>
  <c r="BS203" i="1"/>
  <c r="BS201" i="1"/>
  <c r="BS199" i="1"/>
  <c r="BS197" i="1"/>
  <c r="BS195" i="1"/>
  <c r="BS193" i="1"/>
  <c r="BS191" i="1"/>
  <c r="BS189" i="1"/>
  <c r="BS187" i="1"/>
  <c r="BS185" i="1"/>
  <c r="BS183" i="1"/>
  <c r="BS181" i="1"/>
  <c r="BS179" i="1"/>
  <c r="BS177" i="1"/>
  <c r="BS175" i="1"/>
  <c r="BS173" i="1"/>
  <c r="BS171" i="1"/>
  <c r="BS169" i="1"/>
  <c r="BS167" i="1"/>
  <c r="BS165" i="1"/>
  <c r="BS163" i="1"/>
  <c r="BS161" i="1"/>
  <c r="BS159" i="1"/>
  <c r="BS157" i="1"/>
  <c r="BS155" i="1"/>
  <c r="BS153" i="1"/>
  <c r="BS151" i="1"/>
  <c r="BS149" i="1"/>
  <c r="BS147" i="1"/>
  <c r="BS145" i="1"/>
  <c r="BS143" i="1"/>
  <c r="BS141" i="1"/>
  <c r="BS139" i="1"/>
  <c r="BS137" i="1"/>
  <c r="BS135" i="1"/>
  <c r="BS133" i="1"/>
  <c r="BS131" i="1"/>
  <c r="BS129" i="1"/>
  <c r="BS127" i="1"/>
  <c r="BS125" i="1"/>
  <c r="BS122" i="1"/>
  <c r="BS121" i="1"/>
  <c r="BS119" i="1"/>
  <c r="BS116" i="1"/>
  <c r="BS118" i="1"/>
  <c r="BS108" i="1"/>
  <c r="BS107" i="1"/>
  <c r="BS110" i="1"/>
  <c r="BS112" i="1"/>
  <c r="BS105" i="1"/>
  <c r="BS103" i="1"/>
  <c r="BS101" i="1"/>
  <c r="BS99" i="1"/>
  <c r="BS97" i="1"/>
  <c r="BS95" i="1"/>
  <c r="BS93" i="1"/>
  <c r="BS91" i="1"/>
  <c r="BS89" i="1"/>
  <c r="BS87" i="1"/>
  <c r="BS85" i="1"/>
  <c r="BS83" i="1"/>
  <c r="BS81" i="1"/>
  <c r="BS79" i="1"/>
  <c r="BS77" i="1"/>
  <c r="BS75" i="1"/>
  <c r="BS73" i="1"/>
  <c r="BS71" i="1"/>
  <c r="BS69" i="1"/>
  <c r="BS67" i="1"/>
  <c r="BS65" i="1"/>
  <c r="BS63" i="1"/>
  <c r="BS61" i="1"/>
  <c r="BS59" i="1"/>
  <c r="BS57" i="1"/>
  <c r="BS55" i="1"/>
  <c r="BS53" i="1"/>
  <c r="BS51" i="1"/>
  <c r="BS49" i="1"/>
  <c r="BS47" i="1"/>
  <c r="BS45" i="1"/>
  <c r="BS43" i="1"/>
  <c r="BS41" i="1"/>
  <c r="BT258" i="1"/>
  <c r="BT256" i="1"/>
  <c r="BT254" i="1"/>
  <c r="BT252" i="1"/>
  <c r="BT250" i="1"/>
  <c r="BT248" i="1"/>
  <c r="BT246" i="1"/>
  <c r="BT244" i="1"/>
  <c r="BT242" i="1"/>
  <c r="BT240" i="1"/>
  <c r="BT238" i="1"/>
  <c r="BT236" i="1"/>
  <c r="BT234" i="1"/>
  <c r="BT232" i="1"/>
  <c r="BT230" i="1"/>
  <c r="BT228" i="1"/>
  <c r="BT226" i="1"/>
  <c r="BT224" i="1"/>
  <c r="BT222" i="1"/>
  <c r="BT220" i="1"/>
  <c r="BT218" i="1"/>
  <c r="BT216" i="1"/>
  <c r="BT214" i="1"/>
  <c r="BT212" i="1"/>
  <c r="BT210" i="1"/>
  <c r="BT208" i="1"/>
  <c r="BT206" i="1"/>
  <c r="BT204" i="1"/>
  <c r="BT202" i="1"/>
  <c r="BT200" i="1"/>
  <c r="BT198" i="1"/>
  <c r="BT196" i="1"/>
  <c r="BT194" i="1"/>
  <c r="BT192" i="1"/>
  <c r="BT190" i="1"/>
  <c r="BT188" i="1"/>
  <c r="BT186" i="1"/>
  <c r="BT184" i="1"/>
  <c r="BT182" i="1"/>
  <c r="BT180" i="1"/>
  <c r="BT178" i="1"/>
  <c r="BT176" i="1"/>
  <c r="BT174" i="1"/>
  <c r="BT172" i="1"/>
  <c r="BT170" i="1"/>
  <c r="BT168" i="1"/>
  <c r="BT166" i="1"/>
  <c r="AK70" i="1"/>
  <c r="AK43" i="1"/>
  <c r="BL43" i="1" s="1"/>
  <c r="BL44" i="1" s="1"/>
  <c r="U43" i="1"/>
  <c r="AK57" i="1"/>
  <c r="AQ57" i="1"/>
  <c r="AR57" i="1" s="1"/>
  <c r="AS57" i="1" s="1"/>
  <c r="AK100" i="1"/>
  <c r="AQ100" i="1"/>
  <c r="AR100" i="1" s="1"/>
  <c r="AK80" i="1"/>
  <c r="AQ80" i="1"/>
  <c r="AR80" i="1" s="1"/>
  <c r="AU39" i="1"/>
  <c r="AC40" i="1"/>
  <c r="AU40" i="1" s="1"/>
  <c r="AV40" i="1" s="1"/>
  <c r="AQ81" i="1"/>
  <c r="AR81" i="1" s="1"/>
  <c r="AV39" i="1"/>
  <c r="AW39" i="1" s="1"/>
  <c r="P54" i="1"/>
  <c r="R54" i="1" s="1"/>
  <c r="AK101" i="1"/>
  <c r="AQ101" i="1"/>
  <c r="AR101" i="1" s="1"/>
  <c r="AK58" i="1"/>
  <c r="AQ58" i="1"/>
  <c r="AR58" i="1" s="1"/>
  <c r="AS58" i="1" s="1"/>
  <c r="AQ70" i="1"/>
  <c r="BF70" i="1"/>
  <c r="BF79" i="1" s="1"/>
  <c r="P56" i="1"/>
  <c r="R56" i="1" s="1"/>
  <c r="P55" i="1"/>
  <c r="R55" i="1" s="1"/>
  <c r="AR70" i="1"/>
  <c r="AQ59" i="1"/>
  <c r="AK102" i="1"/>
  <c r="AQ102" i="1"/>
  <c r="AR102" i="1" s="1"/>
  <c r="AS102" i="1" s="1"/>
  <c r="M48" i="1"/>
  <c r="P57" i="1"/>
  <c r="R57" i="1" s="1"/>
  <c r="P100" i="1"/>
  <c r="R100" i="1" s="1"/>
  <c r="P80" i="1"/>
  <c r="R80" i="1" s="1"/>
  <c r="AK83" i="1"/>
  <c r="AQ82" i="1"/>
  <c r="AR82" i="1" s="1"/>
  <c r="P58" i="1"/>
  <c r="R58" i="1" s="1"/>
  <c r="P81" i="1"/>
  <c r="R81" i="1" s="1"/>
  <c r="M49" i="1"/>
  <c r="AQ103" i="1"/>
  <c r="P101" i="1"/>
  <c r="R101" i="1" s="1"/>
  <c r="AQ60" i="1"/>
  <c r="P70" i="1"/>
  <c r="R70" i="1" s="1"/>
  <c r="P59" i="1"/>
  <c r="R59" i="1" s="1"/>
  <c r="AQ83" i="1"/>
  <c r="AR83" i="1" s="1"/>
  <c r="AK84" i="1"/>
  <c r="AQ84" i="1"/>
  <c r="AQ61" i="1"/>
  <c r="AR61" i="1" s="1"/>
  <c r="AK85" i="1"/>
  <c r="P82" i="1"/>
  <c r="R82" i="1" s="1"/>
  <c r="AQ85" i="1"/>
  <c r="AR85" i="1" s="1"/>
  <c r="AK86" i="1"/>
  <c r="P84" i="1"/>
  <c r="R84" i="1" s="1"/>
  <c r="AQ86" i="1"/>
  <c r="AR86" i="1" s="1"/>
  <c r="AK87" i="1"/>
  <c r="AQ87" i="1"/>
  <c r="AR87" i="1" s="1"/>
  <c r="AS87" i="1" s="1"/>
  <c r="P61" i="1"/>
  <c r="R61" i="1" s="1"/>
  <c r="AK88" i="1"/>
  <c r="AQ88" i="1"/>
  <c r="AR88" i="1" s="1"/>
  <c r="O46" i="1"/>
  <c r="P85" i="1"/>
  <c r="R85" i="1" s="1"/>
  <c r="P87" i="1"/>
  <c r="R87" i="1" s="1"/>
  <c r="P86" i="1"/>
  <c r="R86" i="1" s="1"/>
  <c r="O47" i="1"/>
  <c r="N46" i="1"/>
  <c r="AK89" i="1"/>
  <c r="AQ89" i="1"/>
  <c r="AK90" i="1"/>
  <c r="AQ90" i="1"/>
  <c r="AR90" i="1" s="1"/>
  <c r="P88" i="1"/>
  <c r="R88" i="1" s="1"/>
  <c r="O48" i="1"/>
  <c r="N47" i="1"/>
  <c r="AK91" i="1"/>
  <c r="P89" i="1"/>
  <c r="R89" i="1" s="1"/>
  <c r="N48" i="1"/>
  <c r="O49" i="1"/>
  <c r="N49" i="1"/>
  <c r="P90" i="1"/>
  <c r="R90" i="1" s="1"/>
  <c r="AQ91" i="1"/>
  <c r="AR91" i="1" s="1"/>
  <c r="AS91" i="1" s="1"/>
  <c r="AK92" i="1"/>
  <c r="AQ92" i="1"/>
  <c r="AR92" i="1" s="1"/>
  <c r="AS92" i="1" s="1"/>
  <c r="AT92" i="1" s="1"/>
  <c r="O50" i="1"/>
  <c r="AK93" i="1"/>
  <c r="O51" i="1"/>
  <c r="N50" i="1"/>
  <c r="N51" i="1"/>
  <c r="AQ93" i="1"/>
  <c r="AR93" i="1" s="1"/>
  <c r="AS93" i="1" s="1"/>
  <c r="P92" i="1"/>
  <c r="R92" i="1" s="1"/>
  <c r="P91" i="1"/>
  <c r="R91" i="1" s="1"/>
  <c r="O52" i="1"/>
  <c r="O53" i="1"/>
  <c r="N52" i="1"/>
  <c r="N53" i="1"/>
  <c r="P93" i="1"/>
  <c r="R93" i="1" s="1"/>
  <c r="O54" i="1"/>
  <c r="O55" i="1"/>
  <c r="N54" i="1"/>
  <c r="O56" i="1"/>
  <c r="N55" i="1"/>
  <c r="N56" i="1"/>
  <c r="O57" i="1"/>
  <c r="O58" i="1"/>
  <c r="N57" i="1"/>
  <c r="O59" i="1"/>
  <c r="N58" i="1"/>
  <c r="O60" i="1"/>
  <c r="N59" i="1"/>
  <c r="O61" i="1"/>
  <c r="N60" i="1"/>
  <c r="O62" i="1"/>
  <c r="N61" i="1"/>
  <c r="O63" i="1"/>
  <c r="N62" i="1"/>
  <c r="O64" i="1"/>
  <c r="N63" i="1"/>
  <c r="O65" i="1"/>
  <c r="N64" i="1"/>
  <c r="O66" i="1"/>
  <c r="N65" i="1"/>
  <c r="N66" i="1"/>
  <c r="O67" i="1"/>
  <c r="N67" i="1"/>
  <c r="O68" i="1"/>
  <c r="N68" i="1"/>
  <c r="N69" i="1"/>
  <c r="O69" i="1"/>
  <c r="O70" i="1"/>
  <c r="N70" i="1"/>
  <c r="O71" i="1"/>
  <c r="N71" i="1"/>
  <c r="O73" i="1"/>
  <c r="N72" i="1"/>
  <c r="O72" i="1"/>
  <c r="W72" i="1"/>
  <c r="O74" i="1"/>
  <c r="O75" i="1"/>
  <c r="N73" i="1"/>
  <c r="N74" i="1"/>
  <c r="O76" i="1"/>
  <c r="N75" i="1"/>
  <c r="N76" i="1"/>
  <c r="O77" i="1"/>
  <c r="N77" i="1"/>
  <c r="O78" i="1"/>
  <c r="N78" i="1"/>
  <c r="O79" i="1"/>
  <c r="O80" i="1"/>
  <c r="O81" i="1"/>
  <c r="N80" i="1"/>
  <c r="N79" i="1"/>
  <c r="O82" i="1"/>
  <c r="N81" i="1"/>
  <c r="O83" i="1"/>
  <c r="V81" i="1"/>
  <c r="N82" i="1"/>
  <c r="O84" i="1"/>
  <c r="N83" i="1"/>
  <c r="O85" i="1"/>
  <c r="N84" i="1"/>
  <c r="O86" i="1"/>
  <c r="N85" i="1"/>
  <c r="N86" i="1"/>
  <c r="W86" i="1"/>
  <c r="O87" i="1"/>
  <c r="N87" i="1"/>
  <c r="O88" i="1"/>
  <c r="O89" i="1"/>
  <c r="N88" i="1"/>
  <c r="W89" i="1"/>
  <c r="O90" i="1"/>
  <c r="N89" i="1"/>
  <c r="O91" i="1"/>
  <c r="N90" i="1"/>
  <c r="O92" i="1"/>
  <c r="N91" i="1"/>
  <c r="N92" i="1"/>
  <c r="O93" i="1"/>
  <c r="O94" i="1"/>
  <c r="N93" i="1"/>
  <c r="N94" i="1"/>
  <c r="N95" i="1"/>
  <c r="O95" i="1"/>
  <c r="O96" i="1"/>
  <c r="N96" i="1"/>
  <c r="O97" i="1"/>
  <c r="N97" i="1"/>
  <c r="O98" i="1"/>
  <c r="O100" i="1"/>
  <c r="O99" i="1"/>
  <c r="N98" i="1"/>
  <c r="N99" i="1"/>
  <c r="N100" i="1"/>
  <c r="O101" i="1"/>
  <c r="N101" i="1"/>
  <c r="O102" i="1"/>
  <c r="O103" i="1"/>
  <c r="N102" i="1"/>
  <c r="N103" i="1"/>
  <c r="O104" i="1"/>
  <c r="O105" i="1"/>
  <c r="N104" i="1"/>
  <c r="N105" i="1"/>
  <c r="N106" i="1"/>
  <c r="AS106" i="1"/>
  <c r="AT106" i="1" s="1"/>
  <c r="O106" i="1"/>
  <c r="O107" i="1"/>
  <c r="AT112" i="1"/>
  <c r="P112" i="1"/>
  <c r="R112" i="1" s="1"/>
  <c r="P103" i="1"/>
  <c r="R103" i="1" s="1"/>
  <c r="P102" i="1"/>
  <c r="R102" i="1" s="1"/>
  <c r="AT111" i="1"/>
  <c r="P106" i="1"/>
  <c r="R106" i="1" s="1"/>
  <c r="AT104" i="1"/>
  <c r="AS256" i="1"/>
  <c r="AT256" i="1" s="1"/>
  <c r="AS108" i="1"/>
  <c r="AT108" i="1" s="1"/>
  <c r="AS255" i="1"/>
  <c r="AT255" i="1" s="1"/>
  <c r="AS257" i="1"/>
  <c r="AT257" i="1" s="1"/>
  <c r="AS230" i="1"/>
  <c r="AT230" i="1" s="1"/>
  <c r="AS131" i="1"/>
  <c r="AT131" i="1" s="1"/>
  <c r="AS116" i="1"/>
  <c r="AT116" i="1" s="1"/>
  <c r="AR246" i="1"/>
  <c r="AS246" i="1" s="1"/>
  <c r="AT246" i="1" s="1"/>
  <c r="AR254" i="1"/>
  <c r="AS254" i="1" s="1"/>
  <c r="AT254" i="1" s="1"/>
  <c r="AR243" i="1"/>
  <c r="AS243" i="1" s="1"/>
  <c r="AT243" i="1" s="1"/>
  <c r="AR245" i="1"/>
  <c r="AS245" i="1" s="1"/>
  <c r="AT245" i="1" s="1"/>
  <c r="AR226" i="1"/>
  <c r="AS226" i="1" s="1"/>
  <c r="AT226" i="1" s="1"/>
  <c r="AR250" i="1"/>
  <c r="AS250" i="1" s="1"/>
  <c r="AT250" i="1" s="1"/>
  <c r="AR258" i="1"/>
  <c r="AS258" i="1" s="1"/>
  <c r="AT258" i="1" s="1"/>
  <c r="N107" i="1"/>
  <c r="W107" i="1"/>
  <c r="P108" i="1"/>
  <c r="R108" i="1" s="1"/>
  <c r="O108" i="1"/>
  <c r="O109" i="1"/>
  <c r="O111" i="1"/>
  <c r="O110" i="1"/>
  <c r="O112" i="1"/>
  <c r="N108" i="1"/>
  <c r="N112" i="1"/>
  <c r="N111" i="1"/>
  <c r="N110" i="1"/>
  <c r="N109" i="1"/>
  <c r="E37" i="1"/>
  <c r="E37" i="2" s="1"/>
  <c r="AS237" i="1"/>
  <c r="AT237" i="1" s="1"/>
  <c r="P113" i="1"/>
  <c r="R113" i="1" s="1"/>
  <c r="AR114" i="1"/>
  <c r="AS114" i="1" s="1"/>
  <c r="AT114" i="1" s="1"/>
  <c r="AK118" i="1"/>
  <c r="AQ118" i="1"/>
  <c r="AR118" i="1" s="1"/>
  <c r="AS118" i="1" s="1"/>
  <c r="AT118" i="1" s="1"/>
  <c r="AK115" i="1"/>
  <c r="AQ115" i="1"/>
  <c r="AR115" i="1" s="1"/>
  <c r="AS128" i="1"/>
  <c r="AT128" i="1" s="1"/>
  <c r="AS130" i="1"/>
  <c r="AT130" i="1" s="1"/>
  <c r="AR117" i="1"/>
  <c r="AS117" i="1" s="1"/>
  <c r="AS201" i="1"/>
  <c r="AT201" i="1" s="1"/>
  <c r="P114" i="1"/>
  <c r="R114" i="1" s="1"/>
  <c r="O113" i="1"/>
  <c r="P118" i="1"/>
  <c r="R118" i="1" s="1"/>
  <c r="O114" i="1"/>
  <c r="N114" i="1"/>
  <c r="N113" i="1"/>
  <c r="P115" i="1"/>
  <c r="R115" i="1" s="1"/>
  <c r="O115" i="1"/>
  <c r="N115" i="1"/>
  <c r="O116" i="1"/>
  <c r="O117" i="1"/>
  <c r="O118" i="1"/>
  <c r="N118" i="1"/>
  <c r="N117" i="1"/>
  <c r="N116" i="1"/>
  <c r="O120" i="1"/>
  <c r="AR120" i="1"/>
  <c r="AS120" i="1" s="1"/>
  <c r="AT120" i="1" s="1"/>
  <c r="N120" i="1"/>
  <c r="AS210" i="1"/>
  <c r="AT210" i="1" s="1"/>
  <c r="AK119" i="1"/>
  <c r="AQ119" i="1"/>
  <c r="AR119" i="1" s="1"/>
  <c r="AT208" i="1"/>
  <c r="AT209" i="1"/>
  <c r="AT179" i="1"/>
  <c r="AT162" i="1"/>
  <c r="AR241" i="1"/>
  <c r="AS241" i="1" s="1"/>
  <c r="AT241" i="1" s="1"/>
  <c r="AT126" i="1"/>
  <c r="AT125" i="1"/>
  <c r="O119" i="1"/>
  <c r="N119" i="1"/>
  <c r="P119" i="1"/>
  <c r="R119" i="1" s="1"/>
  <c r="AS187" i="1"/>
  <c r="AT187" i="1" s="1"/>
  <c r="AS164" i="1"/>
  <c r="AT164" i="1" s="1"/>
  <c r="AS127" i="1"/>
  <c r="AT127" i="1" s="1"/>
  <c r="M105" i="1"/>
  <c r="AS197" i="1"/>
  <c r="AT197" i="1" s="1"/>
  <c r="AS181" i="1"/>
  <c r="AT181" i="1" s="1"/>
  <c r="AS199" i="1"/>
  <c r="AT199" i="1" s="1"/>
  <c r="AS219" i="1"/>
  <c r="AT219" i="1" s="1"/>
  <c r="AS161" i="1"/>
  <c r="AT161" i="1" s="1"/>
  <c r="AS180" i="1"/>
  <c r="AT180" i="1" s="1"/>
  <c r="AS205" i="1"/>
  <c r="AT205" i="1" s="1"/>
  <c r="AS218" i="1"/>
  <c r="AT218" i="1" s="1"/>
  <c r="AS186" i="1"/>
  <c r="AT186" i="1" s="1"/>
  <c r="AS160" i="1"/>
  <c r="AT160" i="1" s="1"/>
  <c r="AS158" i="1"/>
  <c r="AT158" i="1" s="1"/>
  <c r="AR239" i="1"/>
  <c r="AS239" i="1" s="1"/>
  <c r="AT239" i="1" s="1"/>
  <c r="N121" i="1"/>
  <c r="AS163" i="1"/>
  <c r="AT163" i="1" s="1"/>
  <c r="AS155" i="1"/>
  <c r="AT155" i="1" s="1"/>
  <c r="AS121" i="1"/>
  <c r="AT121" i="1" s="1"/>
  <c r="P121" i="1"/>
  <c r="R121" i="1" s="1"/>
  <c r="BT112" i="1"/>
  <c r="BT113" i="1" s="1"/>
  <c r="AS222" i="1"/>
  <c r="AT222" i="1" s="1"/>
  <c r="AS124" i="1"/>
  <c r="AT124" i="1" s="1"/>
  <c r="P122" i="1"/>
  <c r="R122" i="1" s="1"/>
  <c r="AQ42" i="1"/>
  <c r="AR42" i="1" s="1"/>
  <c r="AS192" i="1"/>
  <c r="AT192" i="1" s="1"/>
  <c r="AS156" i="1"/>
  <c r="AT156" i="1" s="1"/>
  <c r="AS252" i="1"/>
  <c r="AT252" i="1" s="1"/>
  <c r="AS223" i="1"/>
  <c r="AT223" i="1" s="1"/>
  <c r="AT203" i="1"/>
  <c r="AT165" i="1"/>
  <c r="AT221" i="1"/>
  <c r="AT225" i="1"/>
  <c r="AT228" i="1"/>
  <c r="AT247" i="1"/>
  <c r="AT249" i="1"/>
  <c r="AR123" i="1"/>
  <c r="AS123" i="1" s="1"/>
  <c r="O121" i="1"/>
  <c r="P124" i="1"/>
  <c r="R124" i="1" s="1"/>
  <c r="M54" i="1"/>
  <c r="M66" i="1"/>
  <c r="M55" i="1"/>
  <c r="M56" i="1"/>
  <c r="M57" i="1"/>
  <c r="M58" i="1"/>
  <c r="M95" i="1"/>
  <c r="M59" i="1"/>
  <c r="M60" i="1"/>
  <c r="M61" i="1"/>
  <c r="M64" i="1"/>
  <c r="M68" i="1"/>
  <c r="M69" i="1"/>
  <c r="M70" i="1"/>
  <c r="M73" i="1"/>
  <c r="M74" i="1"/>
  <c r="M75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7" i="1"/>
  <c r="M98" i="1"/>
  <c r="M99" i="1"/>
  <c r="M100" i="1"/>
  <c r="M101" i="1"/>
  <c r="M102" i="1"/>
  <c r="M103" i="1"/>
  <c r="M113" i="1"/>
  <c r="M114" i="1"/>
  <c r="N124" i="1"/>
  <c r="N122" i="1"/>
  <c r="O124" i="1"/>
  <c r="O122" i="1"/>
  <c r="O123" i="1"/>
  <c r="N123" i="1"/>
  <c r="P45" i="1" l="1"/>
  <c r="R45" i="1" s="1"/>
  <c r="AQ43" i="1"/>
  <c r="AR43" i="1" s="1"/>
  <c r="BM42" i="1"/>
  <c r="AK140" i="1"/>
  <c r="AK142" i="1"/>
  <c r="AK138" i="1"/>
  <c r="AI2" i="1"/>
  <c r="AH2" i="2" s="1"/>
  <c r="BE259" i="1"/>
  <c r="F4" i="3" s="1"/>
  <c r="H4" i="3" s="1"/>
  <c r="BD259" i="1"/>
  <c r="F3" i="3" s="1"/>
  <c r="H3" i="3" s="1"/>
  <c r="AT157" i="1"/>
  <c r="AS154" i="1"/>
  <c r="AT154" i="1" s="1"/>
  <c r="AS159" i="1"/>
  <c r="AT159" i="1" s="1"/>
  <c r="AS184" i="1"/>
  <c r="AT184" i="1" s="1"/>
  <c r="AS215" i="1"/>
  <c r="AT215" i="1" s="1"/>
  <c r="AS191" i="1"/>
  <c r="AT191" i="1" s="1"/>
  <c r="AS232" i="1"/>
  <c r="AT232" i="1" s="1"/>
  <c r="AS110" i="1"/>
  <c r="AT110" i="1" s="1"/>
  <c r="AS107" i="1"/>
  <c r="AT107" i="1" s="1"/>
  <c r="AT51" i="1"/>
  <c r="AT132" i="1"/>
  <c r="AK141" i="1"/>
  <c r="AK139" i="1"/>
  <c r="AK137" i="1"/>
  <c r="AK135" i="1"/>
  <c r="AT196" i="1"/>
  <c r="AO39" i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N39" i="1"/>
  <c r="AN40" i="1" s="1"/>
  <c r="P39" i="1"/>
  <c r="R39" i="1" s="1"/>
  <c r="AB39" i="1"/>
  <c r="AC41" i="1"/>
  <c r="AC42" i="1" s="1"/>
  <c r="X39" i="1"/>
  <c r="F37" i="1"/>
  <c r="F37" i="2" s="1"/>
  <c r="BS259" i="1"/>
  <c r="F27" i="3" s="1"/>
  <c r="H27" i="3" s="1"/>
  <c r="AA36" i="1"/>
  <c r="Z36" i="2" s="1"/>
  <c r="AG38" i="1"/>
  <c r="N38" i="1" s="1"/>
  <c r="G37" i="1"/>
  <c r="X40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P167" i="1"/>
  <c r="R167" i="1" s="1"/>
  <c r="BN78" i="1"/>
  <c r="BN76" i="1"/>
  <c r="BN74" i="1"/>
  <c r="BN72" i="1"/>
  <c r="BN70" i="1"/>
  <c r="BN68" i="1"/>
  <c r="BN66" i="1"/>
  <c r="BN64" i="1"/>
  <c r="BN62" i="1"/>
  <c r="BN59" i="1"/>
  <c r="BN57" i="1"/>
  <c r="BN55" i="1"/>
  <c r="BN53" i="1"/>
  <c r="BN51" i="1"/>
  <c r="BN49" i="1"/>
  <c r="BN47" i="1"/>
  <c r="BN45" i="1"/>
  <c r="BN43" i="1"/>
  <c r="BN41" i="1"/>
  <c r="BN39" i="1"/>
  <c r="BH38" i="1"/>
  <c r="BI39" i="1"/>
  <c r="O38" i="1"/>
  <c r="AJ133" i="1"/>
  <c r="AJ125" i="1"/>
  <c r="E36" i="1"/>
  <c r="E36" i="2" s="1"/>
  <c r="AB40" i="1"/>
  <c r="BR56" i="1"/>
  <c r="BR54" i="1"/>
  <c r="BR52" i="1"/>
  <c r="BR50" i="1"/>
  <c r="BR48" i="1"/>
  <c r="BR46" i="1"/>
  <c r="BR44" i="1"/>
  <c r="BR42" i="1"/>
  <c r="BR40" i="1"/>
  <c r="AS82" i="1"/>
  <c r="AT82" i="1" s="1"/>
  <c r="P166" i="1"/>
  <c r="R166" i="1" s="1"/>
  <c r="AS194" i="1"/>
  <c r="AT194" i="1" s="1"/>
  <c r="AS101" i="1"/>
  <c r="AT101" i="1" s="1"/>
  <c r="AJ120" i="1"/>
  <c r="AJ105" i="1"/>
  <c r="AJ131" i="1"/>
  <c r="AJ127" i="1"/>
  <c r="AJ122" i="1"/>
  <c r="AJ117" i="1"/>
  <c r="AJ94" i="1"/>
  <c r="AS177" i="1"/>
  <c r="AT177" i="1" s="1"/>
  <c r="AS175" i="1"/>
  <c r="AT175" i="1" s="1"/>
  <c r="AS178" i="1"/>
  <c r="AT178" i="1" s="1"/>
  <c r="AS176" i="1"/>
  <c r="AT176" i="1" s="1"/>
  <c r="AJ134" i="1"/>
  <c r="AJ132" i="1"/>
  <c r="AJ130" i="1"/>
  <c r="AJ128" i="1"/>
  <c r="AJ126" i="1"/>
  <c r="AJ124" i="1"/>
  <c r="AJ123" i="1"/>
  <c r="AJ115" i="1"/>
  <c r="AJ114" i="1"/>
  <c r="AJ101" i="1"/>
  <c r="AJ82" i="1"/>
  <c r="AS234" i="1"/>
  <c r="AT234" i="1" s="1"/>
  <c r="AJ121" i="1"/>
  <c r="AJ119" i="1"/>
  <c r="AJ116" i="1"/>
  <c r="AJ118" i="1"/>
  <c r="AJ108" i="1"/>
  <c r="AJ103" i="1"/>
  <c r="AJ98" i="1"/>
  <c r="AJ90" i="1"/>
  <c r="AJ71" i="1"/>
  <c r="AJ113" i="1"/>
  <c r="AJ104" i="1"/>
  <c r="AJ102" i="1"/>
  <c r="AJ100" i="1"/>
  <c r="AJ96" i="1"/>
  <c r="AJ92" i="1"/>
  <c r="AJ86" i="1"/>
  <c r="AJ78" i="1"/>
  <c r="AJ56" i="1"/>
  <c r="AJ99" i="1"/>
  <c r="AJ97" i="1"/>
  <c r="AJ95" i="1"/>
  <c r="AJ93" i="1"/>
  <c r="AJ91" i="1"/>
  <c r="AJ88" i="1"/>
  <c r="AJ84" i="1"/>
  <c r="AJ80" i="1"/>
  <c r="AJ75" i="1"/>
  <c r="AJ64" i="1"/>
  <c r="AJ48" i="1"/>
  <c r="AJ89" i="1"/>
  <c r="AJ87" i="1"/>
  <c r="AJ85" i="1"/>
  <c r="AJ83" i="1"/>
  <c r="AJ81" i="1"/>
  <c r="AJ79" i="1"/>
  <c r="AJ77" i="1"/>
  <c r="AJ73" i="1"/>
  <c r="AJ68" i="1"/>
  <c r="AJ60" i="1"/>
  <c r="AJ52" i="1"/>
  <c r="AJ44" i="1"/>
  <c r="AS85" i="1"/>
  <c r="AS135" i="1"/>
  <c r="AT135" i="1" s="1"/>
  <c r="AS66" i="1"/>
  <c r="AT66" i="1" s="1"/>
  <c r="AS86" i="1"/>
  <c r="AT86" i="1" s="1"/>
  <c r="AT87" i="1"/>
  <c r="AS100" i="1"/>
  <c r="AT100" i="1" s="1"/>
  <c r="AT57" i="1"/>
  <c r="AT138" i="1"/>
  <c r="AJ76" i="1"/>
  <c r="AJ74" i="1"/>
  <c r="AJ72" i="1"/>
  <c r="AJ70" i="1"/>
  <c r="AJ66" i="1"/>
  <c r="AJ62" i="1"/>
  <c r="AJ58" i="1"/>
  <c r="AJ54" i="1"/>
  <c r="AJ50" i="1"/>
  <c r="AJ46" i="1"/>
  <c r="AJ42" i="1"/>
  <c r="AS41" i="1"/>
  <c r="AS42" i="1"/>
  <c r="AS61" i="1"/>
  <c r="AT61" i="1" s="1"/>
  <c r="AT42" i="1"/>
  <c r="AT123" i="1"/>
  <c r="AT117" i="1"/>
  <c r="AT93" i="1"/>
  <c r="AT91" i="1"/>
  <c r="AS90" i="1"/>
  <c r="AT90" i="1" s="1"/>
  <c r="AR89" i="1"/>
  <c r="AS89" i="1" s="1"/>
  <c r="AT89" i="1" s="1"/>
  <c r="AS88" i="1"/>
  <c r="AT88" i="1" s="1"/>
  <c r="AT85" i="1"/>
  <c r="AS70" i="1"/>
  <c r="AT70" i="1" s="1"/>
  <c r="AS80" i="1"/>
  <c r="AT80" i="1" s="1"/>
  <c r="AT56" i="1"/>
  <c r="AT200" i="1"/>
  <c r="AT202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6" i="1"/>
  <c r="AT129" i="1"/>
  <c r="AT227" i="1"/>
  <c r="AT248" i="1"/>
  <c r="AT236" i="1"/>
  <c r="M62" i="1"/>
  <c r="AS115" i="1"/>
  <c r="AT115" i="1" s="1"/>
  <c r="AS119" i="1"/>
  <c r="AT119" i="1" s="1"/>
  <c r="AR84" i="1"/>
  <c r="AS83" i="1"/>
  <c r="AT83" i="1" s="1"/>
  <c r="AK61" i="1"/>
  <c r="AR103" i="1"/>
  <c r="AS103" i="1" s="1"/>
  <c r="AT102" i="1"/>
  <c r="P83" i="1"/>
  <c r="R83" i="1" s="1"/>
  <c r="AW40" i="1"/>
  <c r="AR59" i="1"/>
  <c r="M47" i="1"/>
  <c r="AM47" i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0" i="1" s="1"/>
  <c r="AM101" i="1" s="1"/>
  <c r="AM102" i="1" s="1"/>
  <c r="AM103" i="1" s="1"/>
  <c r="AM104" i="1" s="1"/>
  <c r="AM105" i="1" s="1"/>
  <c r="AM106" i="1" s="1"/>
  <c r="AM107" i="1" s="1"/>
  <c r="AM108" i="1" s="1"/>
  <c r="AM109" i="1" s="1"/>
  <c r="AM110" i="1" s="1"/>
  <c r="AM111" i="1" s="1"/>
  <c r="AM112" i="1" s="1"/>
  <c r="AM113" i="1" s="1"/>
  <c r="AM114" i="1" s="1"/>
  <c r="AM115" i="1" s="1"/>
  <c r="AM116" i="1" s="1"/>
  <c r="AM117" i="1" s="1"/>
  <c r="AM118" i="1" s="1"/>
  <c r="AM119" i="1" s="1"/>
  <c r="AM120" i="1" s="1"/>
  <c r="AM121" i="1" s="1"/>
  <c r="M46" i="1"/>
  <c r="AR60" i="1"/>
  <c r="AT58" i="1"/>
  <c r="AK103" i="1"/>
  <c r="AK60" i="1"/>
  <c r="P60" i="1"/>
  <c r="AO82" i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O106" i="1" s="1"/>
  <c r="AO107" i="1" s="1"/>
  <c r="AO108" i="1" s="1"/>
  <c r="AK82" i="1"/>
  <c r="BR82" i="1" s="1"/>
  <c r="BR99" i="1" s="1"/>
  <c r="AS81" i="1"/>
  <c r="AT81" i="1" s="1"/>
  <c r="AK59" i="1"/>
  <c r="AK81" i="1"/>
  <c r="BC43" i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AT53" i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A2" i="1"/>
  <c r="BG61" i="1"/>
  <c r="BG63" i="1" s="1"/>
  <c r="AT122" i="1"/>
  <c r="AT109" i="1"/>
  <c r="AT105" i="1"/>
  <c r="AT99" i="1"/>
  <c r="AT97" i="1"/>
  <c r="AT79" i="1"/>
  <c r="AT77" i="1"/>
  <c r="AT76" i="1"/>
  <c r="AT74" i="1"/>
  <c r="AT72" i="1"/>
  <c r="AT71" i="1"/>
  <c r="AT69" i="1"/>
  <c r="AT67" i="1"/>
  <c r="AT65" i="1"/>
  <c r="AT63" i="1"/>
  <c r="AT62" i="1"/>
  <c r="AY40" i="1"/>
  <c r="AZ40" i="1" s="1"/>
  <c r="BA40" i="1" s="1"/>
  <c r="AV38" i="1"/>
  <c r="AW38" i="1" s="1"/>
  <c r="AX38" i="1" s="1"/>
  <c r="AJ69" i="1"/>
  <c r="AJ67" i="1"/>
  <c r="AJ65" i="1"/>
  <c r="AJ63" i="1"/>
  <c r="AJ61" i="1"/>
  <c r="AJ59" i="1"/>
  <c r="AJ57" i="1"/>
  <c r="AJ55" i="1"/>
  <c r="AJ53" i="1"/>
  <c r="AJ51" i="1"/>
  <c r="AJ49" i="1"/>
  <c r="AJ47" i="1"/>
  <c r="AJ45" i="1"/>
  <c r="AJ43" i="1"/>
  <c r="AJ41" i="1"/>
  <c r="AY41" i="1" s="1"/>
  <c r="AZ41" i="1" s="1"/>
  <c r="AI36" i="2"/>
  <c r="V102" i="1"/>
  <c r="BA39" i="1"/>
  <c r="BB39" i="1" s="1"/>
  <c r="V39" i="1" s="1"/>
  <c r="BT114" i="1"/>
  <c r="BT118" i="1" s="1"/>
  <c r="BT259" i="1" s="1"/>
  <c r="F28" i="3" s="1"/>
  <c r="H28" i="3" s="1"/>
  <c r="BF81" i="1"/>
  <c r="BF259" i="1" s="1"/>
  <c r="F6" i="3" s="1"/>
  <c r="H6" i="3" s="1"/>
  <c r="BL47" i="1"/>
  <c r="BL48" i="1" s="1"/>
  <c r="BO259" i="1"/>
  <c r="F21" i="3" s="1"/>
  <c r="H21" i="3" s="1"/>
  <c r="BQ259" i="1"/>
  <c r="F24" i="3" s="1"/>
  <c r="H24" i="3" s="1"/>
  <c r="BI44" i="1"/>
  <c r="BI45" i="1" s="1"/>
  <c r="BM94" i="1"/>
  <c r="BM259" i="1" s="1"/>
  <c r="F17" i="3" s="1"/>
  <c r="H17" i="3" s="1"/>
  <c r="BP83" i="1"/>
  <c r="BP84" i="1" s="1"/>
  <c r="BP86" i="1" s="1"/>
  <c r="BK40" i="1"/>
  <c r="BK41" i="1" s="1"/>
  <c r="BK42" i="1" s="1"/>
  <c r="BK121" i="1" s="1"/>
  <c r="BR100" i="1"/>
  <c r="BJ38" i="1"/>
  <c r="BJ43" i="1" s="1"/>
  <c r="BJ46" i="1" s="1"/>
  <c r="W124" i="1"/>
  <c r="V122" i="1"/>
  <c r="BH80" i="1"/>
  <c r="BH85" i="1" s="1"/>
  <c r="BI50" i="1"/>
  <c r="BL49" i="1"/>
  <c r="BL51" i="1" s="1"/>
  <c r="W97" i="1"/>
  <c r="W96" i="1"/>
  <c r="W91" i="1"/>
  <c r="W88" i="1"/>
  <c r="BJ122" i="1"/>
  <c r="V121" i="1"/>
  <c r="W119" i="1"/>
  <c r="V118" i="1"/>
  <c r="V116" i="1"/>
  <c r="W117" i="1"/>
  <c r="W111" i="1"/>
  <c r="W110" i="1"/>
  <c r="W108" i="1"/>
  <c r="V107" i="1"/>
  <c r="BI53" i="1"/>
  <c r="V103" i="1"/>
  <c r="W95" i="1"/>
  <c r="W93" i="1"/>
  <c r="V92" i="1"/>
  <c r="W90" i="1"/>
  <c r="V93" i="1"/>
  <c r="V88" i="1"/>
  <c r="W84" i="1"/>
  <c r="W79" i="1"/>
  <c r="W76" i="1"/>
  <c r="V72" i="1"/>
  <c r="W70" i="1"/>
  <c r="W71" i="1"/>
  <c r="W66" i="1"/>
  <c r="W63" i="1"/>
  <c r="W55" i="1"/>
  <c r="W82" i="1"/>
  <c r="W77" i="1"/>
  <c r="V76" i="1"/>
  <c r="W64" i="1"/>
  <c r="W59" i="1"/>
  <c r="V59" i="1"/>
  <c r="W54" i="1"/>
  <c r="BA41" i="1"/>
  <c r="BB41" i="1" s="1"/>
  <c r="V41" i="1" s="1"/>
  <c r="V56" i="1"/>
  <c r="V51" i="1"/>
  <c r="BP87" i="1"/>
  <c r="BB40" i="1"/>
  <c r="V40" i="1" s="1"/>
  <c r="AX39" i="1"/>
  <c r="W39" i="1" s="1"/>
  <c r="BA38" i="1"/>
  <c r="BG64" i="1"/>
  <c r="AS43" i="1" l="1"/>
  <c r="AT43" i="1" s="1"/>
  <c r="P43" i="1" s="1"/>
  <c r="R43" i="1" s="1"/>
  <c r="P42" i="1"/>
  <c r="R42" i="1" s="1"/>
  <c r="BR259" i="1"/>
  <c r="F26" i="3" s="1"/>
  <c r="H26" i="3" s="1"/>
  <c r="AT41" i="1"/>
  <c r="P41" i="1" s="1"/>
  <c r="R41" i="1" s="1"/>
  <c r="AN41" i="1"/>
  <c r="M40" i="1"/>
  <c r="AX40" i="1"/>
  <c r="W40" i="1"/>
  <c r="Y39" i="1"/>
  <c r="Z39" i="1" s="1"/>
  <c r="AC43" i="1"/>
  <c r="AY43" i="1" s="1"/>
  <c r="AZ43" i="1" s="1"/>
  <c r="BA43" i="1" s="1"/>
  <c r="AU42" i="1"/>
  <c r="AY42" i="1"/>
  <c r="AA3" i="1"/>
  <c r="Z3" i="2" s="1"/>
  <c r="B39" i="1"/>
  <c r="AD39" i="1"/>
  <c r="AU41" i="1"/>
  <c r="X41" i="1"/>
  <c r="F36" i="1"/>
  <c r="F36" i="2" s="1"/>
  <c r="BN259" i="1"/>
  <c r="F19" i="3" s="1"/>
  <c r="H19" i="3" s="1"/>
  <c r="Y40" i="1"/>
  <c r="Z40" i="1" s="1"/>
  <c r="X42" i="1"/>
  <c r="G36" i="1"/>
  <c r="B40" i="1"/>
  <c r="AB41" i="1"/>
  <c r="AD40" i="1"/>
  <c r="G37" i="2"/>
  <c r="H37" i="1"/>
  <c r="H37" i="2" s="1"/>
  <c r="AZ42" i="1"/>
  <c r="M104" i="1"/>
  <c r="BC105" i="1"/>
  <c r="BC106" i="1" s="1"/>
  <c r="BC107" i="1" s="1"/>
  <c r="M121" i="1"/>
  <c r="AM122" i="1"/>
  <c r="M108" i="1"/>
  <c r="AO109" i="1"/>
  <c r="AO110" i="1" s="1"/>
  <c r="AO111" i="1" s="1"/>
  <c r="AO112" i="1" s="1"/>
  <c r="AO113" i="1" s="1"/>
  <c r="AO114" i="1" s="1"/>
  <c r="AO115" i="1" s="1"/>
  <c r="AO116" i="1" s="1"/>
  <c r="AO117" i="1" s="1"/>
  <c r="AO118" i="1" s="1"/>
  <c r="AO119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8" i="1" s="1"/>
  <c r="AO139" i="1" s="1"/>
  <c r="AO140" i="1" s="1"/>
  <c r="AO141" i="1" s="1"/>
  <c r="AO142" i="1" s="1"/>
  <c r="AO143" i="1" s="1"/>
  <c r="AO144" i="1" s="1"/>
  <c r="AO145" i="1" s="1"/>
  <c r="AO146" i="1" s="1"/>
  <c r="AO147" i="1" s="1"/>
  <c r="AO148" i="1" s="1"/>
  <c r="AO149" i="1" s="1"/>
  <c r="AO150" i="1" s="1"/>
  <c r="AO151" i="1" s="1"/>
  <c r="AO152" i="1" s="1"/>
  <c r="AO153" i="1" s="1"/>
  <c r="AO154" i="1" s="1"/>
  <c r="AO155" i="1" s="1"/>
  <c r="AO156" i="1" s="1"/>
  <c r="AO157" i="1" s="1"/>
  <c r="AO158" i="1" s="1"/>
  <c r="AO159" i="1" s="1"/>
  <c r="AO160" i="1" s="1"/>
  <c r="AO161" i="1" s="1"/>
  <c r="AO162" i="1" s="1"/>
  <c r="AO163" i="1" s="1"/>
  <c r="AO164" i="1" s="1"/>
  <c r="AO165" i="1" s="1"/>
  <c r="AO166" i="1" s="1"/>
  <c r="AO167" i="1" s="1"/>
  <c r="AO168" i="1" s="1"/>
  <c r="AO169" i="1" s="1"/>
  <c r="AO170" i="1" s="1"/>
  <c r="AO171" i="1" s="1"/>
  <c r="AO172" i="1" s="1"/>
  <c r="AO173" i="1" s="1"/>
  <c r="AO174" i="1" s="1"/>
  <c r="AO175" i="1" s="1"/>
  <c r="AO176" i="1" s="1"/>
  <c r="AO177" i="1" s="1"/>
  <c r="AO178" i="1" s="1"/>
  <c r="AO179" i="1" s="1"/>
  <c r="AO180" i="1" s="1"/>
  <c r="AO181" i="1" s="1"/>
  <c r="AO182" i="1" s="1"/>
  <c r="AO183" i="1" s="1"/>
  <c r="AO184" i="1" s="1"/>
  <c r="AO185" i="1" s="1"/>
  <c r="AO186" i="1" s="1"/>
  <c r="AO187" i="1" s="1"/>
  <c r="AO188" i="1" s="1"/>
  <c r="AO189" i="1" s="1"/>
  <c r="AO190" i="1" s="1"/>
  <c r="AO191" i="1" s="1"/>
  <c r="AO192" i="1" s="1"/>
  <c r="AO193" i="1" s="1"/>
  <c r="AO194" i="1" s="1"/>
  <c r="AO195" i="1" s="1"/>
  <c r="AO196" i="1" s="1"/>
  <c r="AO197" i="1" s="1"/>
  <c r="AO198" i="1" s="1"/>
  <c r="AO199" i="1" s="1"/>
  <c r="AO200" i="1" s="1"/>
  <c r="AO201" i="1" s="1"/>
  <c r="AO202" i="1" s="1"/>
  <c r="AO203" i="1" s="1"/>
  <c r="AO204" i="1" s="1"/>
  <c r="AO205" i="1" s="1"/>
  <c r="AO206" i="1" s="1"/>
  <c r="AO207" i="1" s="1"/>
  <c r="AO208" i="1" s="1"/>
  <c r="AO209" i="1" s="1"/>
  <c r="AO210" i="1" s="1"/>
  <c r="AO211" i="1" s="1"/>
  <c r="AO212" i="1" s="1"/>
  <c r="AO213" i="1" s="1"/>
  <c r="AO214" i="1" s="1"/>
  <c r="AO215" i="1" s="1"/>
  <c r="AO216" i="1" s="1"/>
  <c r="AO217" i="1" s="1"/>
  <c r="AO218" i="1" s="1"/>
  <c r="AO219" i="1" s="1"/>
  <c r="AO220" i="1" s="1"/>
  <c r="AO221" i="1" s="1"/>
  <c r="AO222" i="1" s="1"/>
  <c r="AO223" i="1" s="1"/>
  <c r="AO224" i="1" s="1"/>
  <c r="AO225" i="1" s="1"/>
  <c r="AO226" i="1" s="1"/>
  <c r="AO227" i="1" s="1"/>
  <c r="AO228" i="1" s="1"/>
  <c r="AO229" i="1" s="1"/>
  <c r="AO230" i="1" s="1"/>
  <c r="AO231" i="1" s="1"/>
  <c r="AO232" i="1" s="1"/>
  <c r="AO233" i="1" s="1"/>
  <c r="AO234" i="1" s="1"/>
  <c r="AO235" i="1" s="1"/>
  <c r="AO236" i="1" s="1"/>
  <c r="AO237" i="1" s="1"/>
  <c r="AO238" i="1" s="1"/>
  <c r="AO239" i="1" s="1"/>
  <c r="AO240" i="1" s="1"/>
  <c r="AO241" i="1" s="1"/>
  <c r="AO242" i="1" s="1"/>
  <c r="AO243" i="1" s="1"/>
  <c r="AO244" i="1" s="1"/>
  <c r="AO245" i="1" s="1"/>
  <c r="AO246" i="1" s="1"/>
  <c r="AO247" i="1" s="1"/>
  <c r="AO248" i="1" s="1"/>
  <c r="AO249" i="1" s="1"/>
  <c r="AO250" i="1" s="1"/>
  <c r="AO251" i="1" s="1"/>
  <c r="AO252" i="1" s="1"/>
  <c r="AO253" i="1" s="1"/>
  <c r="AO254" i="1" s="1"/>
  <c r="AO255" i="1" s="1"/>
  <c r="AO256" i="1" s="1"/>
  <c r="AO257" i="1" s="1"/>
  <c r="AO258" i="1" s="1"/>
  <c r="AO259" i="1" s="1"/>
  <c r="M37" i="1" s="1"/>
  <c r="N3" i="1" s="1"/>
  <c r="R60" i="1"/>
  <c r="M51" i="1"/>
  <c r="M65" i="1"/>
  <c r="F2" i="1"/>
  <c r="Z2" i="2"/>
  <c r="AU43" i="1"/>
  <c r="AV43" i="1" s="1"/>
  <c r="AC44" i="1"/>
  <c r="X43" i="1"/>
  <c r="AS60" i="1"/>
  <c r="AT60" i="1" s="1"/>
  <c r="AS59" i="1"/>
  <c r="AT59" i="1" s="1"/>
  <c r="AT103" i="1"/>
  <c r="AS84" i="1"/>
  <c r="AT84" i="1" s="1"/>
  <c r="V48" i="1"/>
  <c r="V79" i="1"/>
  <c r="V94" i="1"/>
  <c r="V120" i="1"/>
  <c r="V117" i="1"/>
  <c r="W38" i="1"/>
  <c r="BI54" i="1"/>
  <c r="BL52" i="1"/>
  <c r="BL259" i="1" s="1"/>
  <c r="F15" i="3" s="1"/>
  <c r="H15" i="3" s="1"/>
  <c r="BB38" i="1"/>
  <c r="V38" i="1" s="1"/>
  <c r="BP91" i="1"/>
  <c r="BP92" i="1"/>
  <c r="BP97" i="1" s="1"/>
  <c r="W58" i="1"/>
  <c r="W74" i="1"/>
  <c r="V75" i="1"/>
  <c r="V84" i="1"/>
  <c r="W87" i="1"/>
  <c r="W51" i="1"/>
  <c r="V61" i="1"/>
  <c r="W73" i="1"/>
  <c r="W81" i="1"/>
  <c r="V85" i="1"/>
  <c r="W62" i="1"/>
  <c r="V105" i="1"/>
  <c r="W106" i="1"/>
  <c r="BI55" i="1"/>
  <c r="W109" i="1"/>
  <c r="BJ124" i="1"/>
  <c r="BJ259" i="1" s="1"/>
  <c r="F13" i="3" s="1"/>
  <c r="H13" i="3" s="1"/>
  <c r="V111" i="1"/>
  <c r="W120" i="1"/>
  <c r="BG67" i="1"/>
  <c r="BG69" i="1" s="1"/>
  <c r="V78" i="1"/>
  <c r="W80" i="1"/>
  <c r="V83" i="1"/>
  <c r="W83" i="1"/>
  <c r="V67" i="1"/>
  <c r="W112" i="1"/>
  <c r="V64" i="1"/>
  <c r="W105" i="1"/>
  <c r="V106" i="1"/>
  <c r="BH259" i="1"/>
  <c r="F10" i="3" s="1"/>
  <c r="H10" i="3" s="1"/>
  <c r="AW43" i="1" l="1"/>
  <c r="AX43" i="1" s="1"/>
  <c r="Y42" i="1"/>
  <c r="Y41" i="1"/>
  <c r="Z41" i="1" s="1"/>
  <c r="AN42" i="1"/>
  <c r="M41" i="1"/>
  <c r="O40" i="1"/>
  <c r="O39" i="1"/>
  <c r="AV42" i="1"/>
  <c r="AW42" i="1" s="1"/>
  <c r="AX42" i="1" s="1"/>
  <c r="W42" i="1" s="1"/>
  <c r="F3" i="1"/>
  <c r="F3" i="2" s="1"/>
  <c r="AE39" i="1"/>
  <c r="AV41" i="1"/>
  <c r="AW41" i="1" s="1"/>
  <c r="AX41" i="1" s="1"/>
  <c r="W41" i="1" s="1"/>
  <c r="B41" i="1"/>
  <c r="AB42" i="1"/>
  <c r="AD41" i="1"/>
  <c r="G36" i="2"/>
  <c r="H36" i="1"/>
  <c r="H36" i="2" s="1"/>
  <c r="Z42" i="1"/>
  <c r="O42" i="1" s="1"/>
  <c r="AE40" i="1"/>
  <c r="BA42" i="1"/>
  <c r="BB42" i="1" s="1"/>
  <c r="V42" i="1" s="1"/>
  <c r="L37" i="2"/>
  <c r="M3" i="2"/>
  <c r="AM123" i="1"/>
  <c r="AM124" i="1" s="1"/>
  <c r="M122" i="1"/>
  <c r="M107" i="1"/>
  <c r="BC108" i="1"/>
  <c r="BC109" i="1" s="1"/>
  <c r="AU44" i="1"/>
  <c r="AC45" i="1"/>
  <c r="AY44" i="1"/>
  <c r="X44" i="1"/>
  <c r="Y43" i="1"/>
  <c r="Z43" i="1" s="1"/>
  <c r="F2" i="2"/>
  <c r="G2" i="1"/>
  <c r="H2" i="1" s="1"/>
  <c r="M71" i="1"/>
  <c r="M52" i="1"/>
  <c r="M50" i="1"/>
  <c r="BB43" i="1"/>
  <c r="V43" i="1" s="1"/>
  <c r="BP98" i="1"/>
  <c r="BP102" i="1" s="1"/>
  <c r="BP259" i="1" s="1"/>
  <c r="F22" i="3" s="1"/>
  <c r="H22" i="3" s="1"/>
  <c r="BI56" i="1"/>
  <c r="BI57" i="1" s="1"/>
  <c r="BI58" i="1" s="1"/>
  <c r="BI59" i="1" s="1"/>
  <c r="BG78" i="1"/>
  <c r="V74" i="1"/>
  <c r="Y44" i="1" l="1"/>
  <c r="Z44" i="1" s="1"/>
  <c r="O44" i="1"/>
  <c r="W43" i="1"/>
  <c r="O43" i="1"/>
  <c r="AN43" i="1"/>
  <c r="AN44" i="1" s="1"/>
  <c r="O41" i="1"/>
  <c r="AF40" i="1"/>
  <c r="AG40" i="1" s="1"/>
  <c r="N40" i="1" s="1"/>
  <c r="AF39" i="1"/>
  <c r="AG39" i="1" s="1"/>
  <c r="N39" i="1"/>
  <c r="G3" i="1"/>
  <c r="B42" i="1"/>
  <c r="AB43" i="1"/>
  <c r="AD42" i="1"/>
  <c r="AE41" i="1"/>
  <c r="H2" i="2"/>
  <c r="AV44" i="1"/>
  <c r="AM125" i="1"/>
  <c r="AM126" i="1" s="1"/>
  <c r="AM127" i="1" s="1"/>
  <c r="AM128" i="1" s="1"/>
  <c r="AM129" i="1" s="1"/>
  <c r="AM130" i="1" s="1"/>
  <c r="AM131" i="1" s="1"/>
  <c r="AM132" i="1" s="1"/>
  <c r="AM133" i="1" s="1"/>
  <c r="AM134" i="1" s="1"/>
  <c r="AM135" i="1" s="1"/>
  <c r="AM136" i="1" s="1"/>
  <c r="AM137" i="1" s="1"/>
  <c r="AM138" i="1" s="1"/>
  <c r="AM139" i="1" s="1"/>
  <c r="AM140" i="1" s="1"/>
  <c r="AM141" i="1" s="1"/>
  <c r="AM142" i="1" s="1"/>
  <c r="AM143" i="1" s="1"/>
  <c r="AM144" i="1" s="1"/>
  <c r="AM145" i="1" s="1"/>
  <c r="AM146" i="1" s="1"/>
  <c r="AM147" i="1" s="1"/>
  <c r="AM148" i="1" s="1"/>
  <c r="AM149" i="1" s="1"/>
  <c r="AM150" i="1" s="1"/>
  <c r="AM151" i="1" s="1"/>
  <c r="AM152" i="1" s="1"/>
  <c r="AM153" i="1" s="1"/>
  <c r="AM154" i="1" s="1"/>
  <c r="AM155" i="1" s="1"/>
  <c r="AM156" i="1" s="1"/>
  <c r="AM157" i="1" s="1"/>
  <c r="AM158" i="1" s="1"/>
  <c r="AM159" i="1" s="1"/>
  <c r="AM160" i="1" s="1"/>
  <c r="AM161" i="1" s="1"/>
  <c r="AM162" i="1" s="1"/>
  <c r="AM163" i="1" s="1"/>
  <c r="AM164" i="1" s="1"/>
  <c r="AM165" i="1" s="1"/>
  <c r="AM166" i="1" s="1"/>
  <c r="AM167" i="1" s="1"/>
  <c r="AM168" i="1" s="1"/>
  <c r="AM169" i="1" s="1"/>
  <c r="AM170" i="1" s="1"/>
  <c r="AM171" i="1" s="1"/>
  <c r="AM172" i="1" s="1"/>
  <c r="AM173" i="1" s="1"/>
  <c r="AM174" i="1" s="1"/>
  <c r="AM175" i="1" s="1"/>
  <c r="AM176" i="1" s="1"/>
  <c r="AM177" i="1" s="1"/>
  <c r="AM178" i="1" s="1"/>
  <c r="AM179" i="1" s="1"/>
  <c r="AM180" i="1" s="1"/>
  <c r="AM181" i="1" s="1"/>
  <c r="AM182" i="1" s="1"/>
  <c r="AM183" i="1" s="1"/>
  <c r="AM184" i="1" s="1"/>
  <c r="AM185" i="1" s="1"/>
  <c r="AM186" i="1" s="1"/>
  <c r="AM187" i="1" s="1"/>
  <c r="AM188" i="1" s="1"/>
  <c r="AM189" i="1" s="1"/>
  <c r="AM190" i="1" s="1"/>
  <c r="AM191" i="1" s="1"/>
  <c r="AM192" i="1" s="1"/>
  <c r="AM193" i="1" s="1"/>
  <c r="AM194" i="1" s="1"/>
  <c r="AM195" i="1" s="1"/>
  <c r="AM196" i="1" s="1"/>
  <c r="AM197" i="1" s="1"/>
  <c r="AM198" i="1" s="1"/>
  <c r="AM199" i="1" s="1"/>
  <c r="AM200" i="1" s="1"/>
  <c r="AM201" i="1" s="1"/>
  <c r="AM202" i="1" s="1"/>
  <c r="AM203" i="1" s="1"/>
  <c r="AM204" i="1" s="1"/>
  <c r="AM205" i="1" s="1"/>
  <c r="AM206" i="1" s="1"/>
  <c r="AM207" i="1" s="1"/>
  <c r="AM208" i="1" s="1"/>
  <c r="AM209" i="1" s="1"/>
  <c r="AM210" i="1" s="1"/>
  <c r="AM211" i="1" s="1"/>
  <c r="AM212" i="1" s="1"/>
  <c r="AM213" i="1" s="1"/>
  <c r="AM214" i="1" s="1"/>
  <c r="AM215" i="1" s="1"/>
  <c r="AM216" i="1" s="1"/>
  <c r="AM217" i="1" s="1"/>
  <c r="AM218" i="1" s="1"/>
  <c r="AM219" i="1" s="1"/>
  <c r="AM220" i="1" s="1"/>
  <c r="AM221" i="1" s="1"/>
  <c r="AM222" i="1" s="1"/>
  <c r="AM223" i="1" s="1"/>
  <c r="AM224" i="1" s="1"/>
  <c r="AM225" i="1" s="1"/>
  <c r="AM226" i="1" s="1"/>
  <c r="AM227" i="1" s="1"/>
  <c r="AM228" i="1" s="1"/>
  <c r="AM229" i="1" s="1"/>
  <c r="AM230" i="1" s="1"/>
  <c r="AM231" i="1" s="1"/>
  <c r="AM232" i="1" s="1"/>
  <c r="AM233" i="1" s="1"/>
  <c r="AM234" i="1" s="1"/>
  <c r="AM235" i="1" s="1"/>
  <c r="AM236" i="1" s="1"/>
  <c r="AM237" i="1" s="1"/>
  <c r="AM238" i="1" s="1"/>
  <c r="AM239" i="1" s="1"/>
  <c r="AM240" i="1" s="1"/>
  <c r="AM241" i="1" s="1"/>
  <c r="AM242" i="1" s="1"/>
  <c r="AM243" i="1" s="1"/>
  <c r="AM244" i="1" s="1"/>
  <c r="AM245" i="1" s="1"/>
  <c r="AM246" i="1" s="1"/>
  <c r="AM247" i="1" s="1"/>
  <c r="AM248" i="1" s="1"/>
  <c r="AM249" i="1" s="1"/>
  <c r="AM250" i="1" s="1"/>
  <c r="AM251" i="1" s="1"/>
  <c r="AM252" i="1" s="1"/>
  <c r="AM253" i="1" s="1"/>
  <c r="AM254" i="1" s="1"/>
  <c r="AM255" i="1" s="1"/>
  <c r="AM256" i="1" s="1"/>
  <c r="AM257" i="1" s="1"/>
  <c r="AM258" i="1" s="1"/>
  <c r="AM259" i="1" s="1"/>
  <c r="S36" i="1" s="1"/>
  <c r="O3" i="1" s="1"/>
  <c r="M124" i="1"/>
  <c r="M53" i="1"/>
  <c r="M76" i="1"/>
  <c r="G2" i="2"/>
  <c r="AZ44" i="1"/>
  <c r="AU45" i="1"/>
  <c r="X45" i="1"/>
  <c r="AC46" i="1"/>
  <c r="AY45" i="1"/>
  <c r="M109" i="1"/>
  <c r="BC110" i="1"/>
  <c r="V57" i="1"/>
  <c r="BI60" i="1"/>
  <c r="BI259" i="1" s="1"/>
  <c r="F11" i="3" s="1"/>
  <c r="H11" i="3" s="1"/>
  <c r="BG88" i="1"/>
  <c r="AW44" i="1" l="1"/>
  <c r="AX44" i="1" s="1"/>
  <c r="W44" i="1"/>
  <c r="BA44" i="1"/>
  <c r="BB44" i="1" s="1"/>
  <c r="AN45" i="1"/>
  <c r="M44" i="1"/>
  <c r="AF41" i="1"/>
  <c r="AG41" i="1" s="1"/>
  <c r="N41" i="1"/>
  <c r="G3" i="2"/>
  <c r="H3" i="1"/>
  <c r="H3" i="2" s="1"/>
  <c r="B43" i="1"/>
  <c r="AB44" i="1"/>
  <c r="AD43" i="1"/>
  <c r="AE42" i="1"/>
  <c r="Y45" i="1"/>
  <c r="Z45" i="1" s="1"/>
  <c r="M110" i="1"/>
  <c r="BC111" i="1"/>
  <c r="AZ45" i="1"/>
  <c r="BA45" i="1" s="1"/>
  <c r="BB45" i="1" s="1"/>
  <c r="V45" i="1" s="1"/>
  <c r="AY46" i="1"/>
  <c r="AU46" i="1"/>
  <c r="AC47" i="1"/>
  <c r="X46" i="1"/>
  <c r="Y46" i="1" s="1"/>
  <c r="Z46" i="1" s="1"/>
  <c r="AV45" i="1"/>
  <c r="AW45" i="1" s="1"/>
  <c r="M94" i="1"/>
  <c r="M63" i="1"/>
  <c r="R36" i="2"/>
  <c r="N3" i="2"/>
  <c r="BG89" i="1"/>
  <c r="BG90" i="1" s="1"/>
  <c r="O45" i="1" l="1"/>
  <c r="AN46" i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N106" i="1" s="1"/>
  <c r="AN107" i="1" s="1"/>
  <c r="AN108" i="1" s="1"/>
  <c r="AN109" i="1" s="1"/>
  <c r="AN110" i="1" s="1"/>
  <c r="AN111" i="1" s="1"/>
  <c r="AN112" i="1" s="1"/>
  <c r="AN113" i="1" s="1"/>
  <c r="AN114" i="1" s="1"/>
  <c r="AN115" i="1" s="1"/>
  <c r="AN116" i="1" s="1"/>
  <c r="AN117" i="1" s="1"/>
  <c r="AN118" i="1" s="1"/>
  <c r="AN119" i="1" s="1"/>
  <c r="AN120" i="1" s="1"/>
  <c r="AN121" i="1" s="1"/>
  <c r="AN122" i="1" s="1"/>
  <c r="AN123" i="1" s="1"/>
  <c r="AN124" i="1" s="1"/>
  <c r="AN125" i="1" s="1"/>
  <c r="AN126" i="1" s="1"/>
  <c r="AN127" i="1" s="1"/>
  <c r="AN128" i="1" s="1"/>
  <c r="AN129" i="1" s="1"/>
  <c r="AN130" i="1" s="1"/>
  <c r="AN131" i="1" s="1"/>
  <c r="AN132" i="1" s="1"/>
  <c r="AN133" i="1" s="1"/>
  <c r="AN134" i="1" s="1"/>
  <c r="AN135" i="1" s="1"/>
  <c r="AN136" i="1" s="1"/>
  <c r="AN137" i="1" s="1"/>
  <c r="AN138" i="1" s="1"/>
  <c r="AN139" i="1" s="1"/>
  <c r="AN140" i="1" s="1"/>
  <c r="AN141" i="1" s="1"/>
  <c r="AN142" i="1" s="1"/>
  <c r="AN143" i="1" s="1"/>
  <c r="AN144" i="1" s="1"/>
  <c r="AN145" i="1" s="1"/>
  <c r="AN146" i="1" s="1"/>
  <c r="AN147" i="1" s="1"/>
  <c r="AN148" i="1" s="1"/>
  <c r="AN149" i="1" s="1"/>
  <c r="AN150" i="1" s="1"/>
  <c r="AN151" i="1" s="1"/>
  <c r="AN152" i="1" s="1"/>
  <c r="AN153" i="1" s="1"/>
  <c r="AN154" i="1" s="1"/>
  <c r="AN155" i="1" s="1"/>
  <c r="AN156" i="1" s="1"/>
  <c r="AN157" i="1" s="1"/>
  <c r="AN158" i="1" s="1"/>
  <c r="AN159" i="1" s="1"/>
  <c r="AN160" i="1" s="1"/>
  <c r="AN161" i="1" s="1"/>
  <c r="AN162" i="1" s="1"/>
  <c r="AN163" i="1" s="1"/>
  <c r="AN164" i="1" s="1"/>
  <c r="AN165" i="1" s="1"/>
  <c r="AN166" i="1" s="1"/>
  <c r="AN167" i="1" s="1"/>
  <c r="AN168" i="1" s="1"/>
  <c r="AN169" i="1" s="1"/>
  <c r="AN170" i="1" s="1"/>
  <c r="AN171" i="1" s="1"/>
  <c r="AN172" i="1" s="1"/>
  <c r="AN173" i="1" s="1"/>
  <c r="AN174" i="1" s="1"/>
  <c r="AN175" i="1" s="1"/>
  <c r="AN176" i="1" s="1"/>
  <c r="AN177" i="1" s="1"/>
  <c r="AN178" i="1" s="1"/>
  <c r="AN179" i="1" s="1"/>
  <c r="AN180" i="1" s="1"/>
  <c r="AN181" i="1" s="1"/>
  <c r="AN182" i="1" s="1"/>
  <c r="AN183" i="1" s="1"/>
  <c r="AN184" i="1" s="1"/>
  <c r="AN185" i="1" s="1"/>
  <c r="AN186" i="1" s="1"/>
  <c r="AN187" i="1" s="1"/>
  <c r="AN188" i="1" s="1"/>
  <c r="AN189" i="1" s="1"/>
  <c r="AN190" i="1" s="1"/>
  <c r="AN191" i="1" s="1"/>
  <c r="AN192" i="1" s="1"/>
  <c r="AN193" i="1" s="1"/>
  <c r="AN194" i="1" s="1"/>
  <c r="AN195" i="1" s="1"/>
  <c r="AN196" i="1" s="1"/>
  <c r="AN197" i="1" s="1"/>
  <c r="AN198" i="1" s="1"/>
  <c r="AN199" i="1" s="1"/>
  <c r="AN200" i="1" s="1"/>
  <c r="AN201" i="1" s="1"/>
  <c r="AN202" i="1" s="1"/>
  <c r="AN203" i="1" s="1"/>
  <c r="AN204" i="1" s="1"/>
  <c r="AN205" i="1" s="1"/>
  <c r="AN206" i="1" s="1"/>
  <c r="AN207" i="1" s="1"/>
  <c r="AN208" i="1" s="1"/>
  <c r="AN209" i="1" s="1"/>
  <c r="AN210" i="1" s="1"/>
  <c r="AN211" i="1" s="1"/>
  <c r="AN212" i="1" s="1"/>
  <c r="AN213" i="1" s="1"/>
  <c r="AN214" i="1" s="1"/>
  <c r="AN215" i="1" s="1"/>
  <c r="AN216" i="1" s="1"/>
  <c r="AN217" i="1" s="1"/>
  <c r="AN218" i="1" s="1"/>
  <c r="AN219" i="1" s="1"/>
  <c r="AN220" i="1" s="1"/>
  <c r="AN221" i="1" s="1"/>
  <c r="AN222" i="1" s="1"/>
  <c r="AN223" i="1" s="1"/>
  <c r="AN224" i="1" s="1"/>
  <c r="AN225" i="1" s="1"/>
  <c r="AN226" i="1" s="1"/>
  <c r="AN227" i="1" s="1"/>
  <c r="AN228" i="1" s="1"/>
  <c r="AN229" i="1" s="1"/>
  <c r="AN230" i="1" s="1"/>
  <c r="AN231" i="1" s="1"/>
  <c r="AN232" i="1" s="1"/>
  <c r="AN233" i="1" s="1"/>
  <c r="AN234" i="1" s="1"/>
  <c r="AN235" i="1" s="1"/>
  <c r="AN236" i="1" s="1"/>
  <c r="AN237" i="1" s="1"/>
  <c r="AN238" i="1" s="1"/>
  <c r="AN239" i="1" s="1"/>
  <c r="AN240" i="1" s="1"/>
  <c r="AN241" i="1" s="1"/>
  <c r="AN242" i="1" s="1"/>
  <c r="AN243" i="1" s="1"/>
  <c r="AN244" i="1" s="1"/>
  <c r="AN245" i="1" s="1"/>
  <c r="AN246" i="1" s="1"/>
  <c r="AN247" i="1" s="1"/>
  <c r="AN248" i="1" s="1"/>
  <c r="AN249" i="1" s="1"/>
  <c r="AN250" i="1" s="1"/>
  <c r="AN251" i="1" s="1"/>
  <c r="AN252" i="1" s="1"/>
  <c r="AN253" i="1" s="1"/>
  <c r="AN254" i="1" s="1"/>
  <c r="AN255" i="1" s="1"/>
  <c r="AN256" i="1" s="1"/>
  <c r="AN257" i="1" s="1"/>
  <c r="AN258" i="1" s="1"/>
  <c r="AN259" i="1" s="1"/>
  <c r="S37" i="1" s="1"/>
  <c r="P3" i="1" s="1"/>
  <c r="O3" i="2" s="1"/>
  <c r="M45" i="1"/>
  <c r="V44" i="1"/>
  <c r="AF42" i="1"/>
  <c r="AG42" i="1" s="1"/>
  <c r="N42" i="1"/>
  <c r="B44" i="1"/>
  <c r="AB45" i="1"/>
  <c r="AD44" i="1"/>
  <c r="AE43" i="1"/>
  <c r="AX45" i="1"/>
  <c r="W45" i="1" s="1"/>
  <c r="M67" i="1"/>
  <c r="AC48" i="1"/>
  <c r="X47" i="1"/>
  <c r="AU47" i="1"/>
  <c r="Y47" i="1"/>
  <c r="Z47" i="1" s="1"/>
  <c r="AY47" i="1"/>
  <c r="AZ46" i="1"/>
  <c r="BA46" i="1" s="1"/>
  <c r="BC112" i="1"/>
  <c r="BC113" i="1" s="1"/>
  <c r="BC114" i="1" s="1"/>
  <c r="BC115" i="1" s="1"/>
  <c r="BC116" i="1" s="1"/>
  <c r="BC117" i="1" s="1"/>
  <c r="M111" i="1"/>
  <c r="M115" i="1"/>
  <c r="AV46" i="1"/>
  <c r="AW46" i="1" s="1"/>
  <c r="BG93" i="1"/>
  <c r="BG95" i="1" s="1"/>
  <c r="R37" i="2" l="1"/>
  <c r="AF43" i="1"/>
  <c r="AG43" i="1" s="1"/>
  <c r="N43" i="1"/>
  <c r="B45" i="1"/>
  <c r="AB46" i="1"/>
  <c r="AD45" i="1"/>
  <c r="AE44" i="1"/>
  <c r="BB46" i="1"/>
  <c r="V46" i="1" s="1"/>
  <c r="AX46" i="1"/>
  <c r="W46" i="1" s="1"/>
  <c r="M116" i="1"/>
  <c r="AV47" i="1"/>
  <c r="AW47" i="1" s="1"/>
  <c r="AX47" i="1" s="1"/>
  <c r="W47" i="1" s="1"/>
  <c r="BC118" i="1"/>
  <c r="BC119" i="1" s="1"/>
  <c r="M117" i="1"/>
  <c r="AZ47" i="1"/>
  <c r="BA47" i="1" s="1"/>
  <c r="AY48" i="1"/>
  <c r="X48" i="1"/>
  <c r="Y48" i="1" s="1"/>
  <c r="Z48" i="1" s="1"/>
  <c r="AU48" i="1"/>
  <c r="AC49" i="1"/>
  <c r="M72" i="1"/>
  <c r="BG96" i="1"/>
  <c r="BG101" i="1" s="1"/>
  <c r="BG103" i="1" s="1"/>
  <c r="BG106" i="1" s="1"/>
  <c r="AF44" i="1" l="1"/>
  <c r="AG44" i="1" s="1"/>
  <c r="N44" i="1"/>
  <c r="B46" i="1"/>
  <c r="AB47" i="1"/>
  <c r="AD46" i="1"/>
  <c r="AE45" i="1"/>
  <c r="V47" i="1"/>
  <c r="BB47" i="1"/>
  <c r="AC50" i="1"/>
  <c r="AU49" i="1"/>
  <c r="X49" i="1"/>
  <c r="AY49" i="1"/>
  <c r="AZ48" i="1"/>
  <c r="BA48" i="1" s="1"/>
  <c r="BB48" i="1" s="1"/>
  <c r="M77" i="1"/>
  <c r="AV48" i="1"/>
  <c r="AW48" i="1" s="1"/>
  <c r="AX48" i="1" s="1"/>
  <c r="W48" i="1" s="1"/>
  <c r="M119" i="1"/>
  <c r="BC120" i="1"/>
  <c r="BG259" i="1"/>
  <c r="F8" i="3" s="1"/>
  <c r="H8" i="3" s="1"/>
  <c r="AF45" i="1" l="1"/>
  <c r="AG45" i="1" s="1"/>
  <c r="N45" i="1" s="1"/>
  <c r="B47" i="1"/>
  <c r="AB48" i="1"/>
  <c r="AD47" i="1"/>
  <c r="AE46" i="1"/>
  <c r="AF46" i="1" s="1"/>
  <c r="AG46" i="1" s="1"/>
  <c r="M120" i="1"/>
  <c r="BC121" i="1"/>
  <c r="BC122" i="1" s="1"/>
  <c r="BC123" i="1" s="1"/>
  <c r="AV49" i="1"/>
  <c r="AW49" i="1" s="1"/>
  <c r="AX49" i="1" s="1"/>
  <c r="W49" i="1" s="1"/>
  <c r="Y49" i="1"/>
  <c r="Z49" i="1" s="1"/>
  <c r="M96" i="1"/>
  <c r="AZ49" i="1"/>
  <c r="AU50" i="1"/>
  <c r="AC51" i="1"/>
  <c r="AY50" i="1"/>
  <c r="X50" i="1"/>
  <c r="Y50" i="1" s="1"/>
  <c r="Z50" i="1" s="1"/>
  <c r="B48" i="1" l="1"/>
  <c r="AB49" i="1"/>
  <c r="AD48" i="1"/>
  <c r="AE47" i="1"/>
  <c r="AF47" i="1" s="1"/>
  <c r="AG47" i="1" s="1"/>
  <c r="BA49" i="1"/>
  <c r="V49" i="1" s="1"/>
  <c r="AV50" i="1"/>
  <c r="AW50" i="1" s="1"/>
  <c r="AZ50" i="1"/>
  <c r="BA50" i="1" s="1"/>
  <c r="AU51" i="1"/>
  <c r="AC52" i="1"/>
  <c r="X51" i="1"/>
  <c r="AY51" i="1"/>
  <c r="AZ51" i="1" s="1"/>
  <c r="BA51" i="1" s="1"/>
  <c r="BB51" i="1" s="1"/>
  <c r="M106" i="1"/>
  <c r="BC124" i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M123" i="1"/>
  <c r="BC168" i="1" l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BC199" i="1" s="1"/>
  <c r="BC200" i="1" s="1"/>
  <c r="BC201" i="1" s="1"/>
  <c r="BC202" i="1" s="1"/>
  <c r="BC203" i="1" s="1"/>
  <c r="BC204" i="1" s="1"/>
  <c r="BC205" i="1" s="1"/>
  <c r="BC206" i="1" s="1"/>
  <c r="BC207" i="1" s="1"/>
  <c r="BC208" i="1" s="1"/>
  <c r="BC209" i="1" s="1"/>
  <c r="BC210" i="1" s="1"/>
  <c r="BC211" i="1" s="1"/>
  <c r="BC212" i="1" s="1"/>
  <c r="BC213" i="1" s="1"/>
  <c r="BC214" i="1" s="1"/>
  <c r="BC215" i="1" s="1"/>
  <c r="BC216" i="1" s="1"/>
  <c r="BC217" i="1" s="1"/>
  <c r="BC218" i="1" s="1"/>
  <c r="BC219" i="1" s="1"/>
  <c r="BC220" i="1" s="1"/>
  <c r="BC221" i="1" s="1"/>
  <c r="BC222" i="1" s="1"/>
  <c r="BC223" i="1" s="1"/>
  <c r="BC224" i="1" s="1"/>
  <c r="BC225" i="1" s="1"/>
  <c r="BC226" i="1" s="1"/>
  <c r="BC227" i="1" s="1"/>
  <c r="BC228" i="1" s="1"/>
  <c r="BC229" i="1" s="1"/>
  <c r="BC230" i="1" s="1"/>
  <c r="BC231" i="1" s="1"/>
  <c r="BC232" i="1" s="1"/>
  <c r="BC233" i="1" s="1"/>
  <c r="BC234" i="1" s="1"/>
  <c r="BC235" i="1" s="1"/>
  <c r="BC236" i="1" s="1"/>
  <c r="BC237" i="1" s="1"/>
  <c r="BC238" i="1" s="1"/>
  <c r="BC239" i="1" s="1"/>
  <c r="BC240" i="1" s="1"/>
  <c r="BC241" i="1" s="1"/>
  <c r="BC242" i="1" s="1"/>
  <c r="BC243" i="1" s="1"/>
  <c r="BC244" i="1" s="1"/>
  <c r="BC245" i="1" s="1"/>
  <c r="BC246" i="1" s="1"/>
  <c r="BC247" i="1" s="1"/>
  <c r="BC248" i="1" s="1"/>
  <c r="BC249" i="1" s="1"/>
  <c r="BC250" i="1" s="1"/>
  <c r="BC251" i="1" s="1"/>
  <c r="BC252" i="1" s="1"/>
  <c r="BC253" i="1" s="1"/>
  <c r="BC254" i="1" s="1"/>
  <c r="BC255" i="1" s="1"/>
  <c r="BC256" i="1" s="1"/>
  <c r="BC257" i="1" s="1"/>
  <c r="BC258" i="1" s="1"/>
  <c r="BC259" i="1" s="1"/>
  <c r="R37" i="1" s="1"/>
  <c r="R3" i="1" s="1"/>
  <c r="Q3" i="2" s="1"/>
  <c r="M167" i="1"/>
  <c r="B49" i="1"/>
  <c r="AB50" i="1"/>
  <c r="AD49" i="1"/>
  <c r="AE48" i="1"/>
  <c r="AF48" i="1"/>
  <c r="AG48" i="1" s="1"/>
  <c r="AX50" i="1"/>
  <c r="W50" i="1" s="1"/>
  <c r="BB49" i="1"/>
  <c r="M112" i="1"/>
  <c r="AU52" i="1"/>
  <c r="AC53" i="1"/>
  <c r="AY52" i="1"/>
  <c r="X52" i="1"/>
  <c r="Y52" i="1"/>
  <c r="Z52" i="1" s="1"/>
  <c r="Y51" i="1"/>
  <c r="Z51" i="1" s="1"/>
  <c r="BB50" i="1"/>
  <c r="V50" i="1" s="1"/>
  <c r="AV51" i="1"/>
  <c r="AW51" i="1" s="1"/>
  <c r="AX51" i="1" s="1"/>
  <c r="Q37" i="2" l="1"/>
  <c r="B50" i="1"/>
  <c r="AB51" i="1"/>
  <c r="AD50" i="1"/>
  <c r="AE49" i="1"/>
  <c r="AF49" i="1" s="1"/>
  <c r="AG49" i="1" s="1"/>
  <c r="AV52" i="1"/>
  <c r="AW52" i="1" s="1"/>
  <c r="AZ52" i="1"/>
  <c r="BA52" i="1" s="1"/>
  <c r="AC54" i="1"/>
  <c r="X53" i="1"/>
  <c r="AU53" i="1"/>
  <c r="Y53" i="1"/>
  <c r="Z53" i="1" s="1"/>
  <c r="AY53" i="1"/>
  <c r="M118" i="1"/>
  <c r="B51" i="1" l="1"/>
  <c r="AB52" i="1"/>
  <c r="AD51" i="1"/>
  <c r="AE50" i="1"/>
  <c r="AF50" i="1" s="1"/>
  <c r="AG50" i="1" s="1"/>
  <c r="W52" i="1"/>
  <c r="AX52" i="1"/>
  <c r="AZ53" i="1"/>
  <c r="BA53" i="1" s="1"/>
  <c r="BB53" i="1" s="1"/>
  <c r="V53" i="1" s="1"/>
  <c r="AY54" i="1"/>
  <c r="X54" i="1"/>
  <c r="AU54" i="1"/>
  <c r="AC55" i="1"/>
  <c r="AV53" i="1"/>
  <c r="AW53" i="1" s="1"/>
  <c r="BB52" i="1"/>
  <c r="V52" i="1" s="1"/>
  <c r="AB53" i="1" l="1"/>
  <c r="B52" i="1"/>
  <c r="AD52" i="1"/>
  <c r="AE51" i="1"/>
  <c r="AF51" i="1" s="1"/>
  <c r="AG51" i="1" s="1"/>
  <c r="AX53" i="1"/>
  <c r="W53" i="1" s="1"/>
  <c r="Y54" i="1"/>
  <c r="Z54" i="1" s="1"/>
  <c r="AZ54" i="1"/>
  <c r="BA54" i="1" s="1"/>
  <c r="BB54" i="1" s="1"/>
  <c r="V54" i="1" s="1"/>
  <c r="AC56" i="1"/>
  <c r="X55" i="1"/>
  <c r="Y55" i="1" s="1"/>
  <c r="Z55" i="1" s="1"/>
  <c r="AU55" i="1"/>
  <c r="AY55" i="1"/>
  <c r="AV54" i="1"/>
  <c r="AW54" i="1" s="1"/>
  <c r="AX54" i="1" s="1"/>
  <c r="AE52" i="1" l="1"/>
  <c r="AF52" i="1" s="1"/>
  <c r="AG52" i="1" s="1"/>
  <c r="AB54" i="1"/>
  <c r="B53" i="1"/>
  <c r="AD53" i="1"/>
  <c r="AZ55" i="1"/>
  <c r="BA55" i="1" s="1"/>
  <c r="BB55" i="1" s="1"/>
  <c r="V55" i="1" s="1"/>
  <c r="AV55" i="1"/>
  <c r="AW55" i="1" s="1"/>
  <c r="AU56" i="1"/>
  <c r="AC57" i="1"/>
  <c r="AY56" i="1"/>
  <c r="AZ56" i="1" s="1"/>
  <c r="BA56" i="1" s="1"/>
  <c r="BB56" i="1" s="1"/>
  <c r="X56" i="1"/>
  <c r="AE53" i="1" l="1"/>
  <c r="AF53" i="1" s="1"/>
  <c r="AG53" i="1" s="1"/>
  <c r="B54" i="1"/>
  <c r="AB55" i="1"/>
  <c r="AD54" i="1"/>
  <c r="AX55" i="1"/>
  <c r="Y56" i="1"/>
  <c r="Z56" i="1" s="1"/>
  <c r="AV56" i="1"/>
  <c r="AW56" i="1" s="1"/>
  <c r="AU57" i="1"/>
  <c r="AC58" i="1"/>
  <c r="X57" i="1"/>
  <c r="Y57" i="1" s="1"/>
  <c r="AY57" i="1"/>
  <c r="B55" i="1" l="1"/>
  <c r="AB56" i="1"/>
  <c r="AD55" i="1"/>
  <c r="AE54" i="1"/>
  <c r="AF54" i="1" s="1"/>
  <c r="AC59" i="1"/>
  <c r="AY58" i="1"/>
  <c r="X58" i="1"/>
  <c r="Y58" i="1" s="1"/>
  <c r="Z58" i="1" s="1"/>
  <c r="AU58" i="1"/>
  <c r="AV57" i="1"/>
  <c r="AW57" i="1" s="1"/>
  <c r="AZ57" i="1"/>
  <c r="BA57" i="1" s="1"/>
  <c r="BB57" i="1" s="1"/>
  <c r="Z57" i="1"/>
  <c r="AX56" i="1"/>
  <c r="W56" i="1" s="1"/>
  <c r="AG54" i="1" l="1"/>
  <c r="B56" i="1"/>
  <c r="AB57" i="1"/>
  <c r="AD56" i="1"/>
  <c r="AE55" i="1"/>
  <c r="AF55" i="1" s="1"/>
  <c r="W57" i="1"/>
  <c r="AX57" i="1"/>
  <c r="AZ58" i="1"/>
  <c r="AV58" i="1"/>
  <c r="AW58" i="1" s="1"/>
  <c r="AX58" i="1" s="1"/>
  <c r="AU59" i="1"/>
  <c r="X59" i="1"/>
  <c r="Y59" i="1" s="1"/>
  <c r="Z59" i="1" s="1"/>
  <c r="AC60" i="1"/>
  <c r="AY59" i="1"/>
  <c r="AG55" i="1" l="1"/>
  <c r="AE56" i="1"/>
  <c r="AF56" i="1" s="1"/>
  <c r="AG56" i="1" s="1"/>
  <c r="AB58" i="1"/>
  <c r="B57" i="1"/>
  <c r="AD57" i="1"/>
  <c r="AE57" i="1" s="1"/>
  <c r="AF57" i="1" s="1"/>
  <c r="AG57" i="1" s="1"/>
  <c r="BA58" i="1"/>
  <c r="BB58" i="1" s="1"/>
  <c r="V58" i="1" s="1"/>
  <c r="AV59" i="1"/>
  <c r="AW59" i="1" s="1"/>
  <c r="AU60" i="1"/>
  <c r="X60" i="1"/>
  <c r="AC61" i="1"/>
  <c r="AY60" i="1"/>
  <c r="Y60" i="1"/>
  <c r="Z60" i="1" s="1"/>
  <c r="AZ59" i="1"/>
  <c r="BA59" i="1" s="1"/>
  <c r="BB59" i="1" s="1"/>
  <c r="AB59" i="1" l="1"/>
  <c r="B58" i="1"/>
  <c r="AD58" i="1"/>
  <c r="AC62" i="1"/>
  <c r="AU61" i="1"/>
  <c r="X61" i="1"/>
  <c r="AY61" i="1"/>
  <c r="AX59" i="1"/>
  <c r="AZ60" i="1"/>
  <c r="BA60" i="1" s="1"/>
  <c r="BB60" i="1" s="1"/>
  <c r="V60" i="1" s="1"/>
  <c r="AV60" i="1"/>
  <c r="AE58" i="1" l="1"/>
  <c r="AF58" i="1" s="1"/>
  <c r="B59" i="1"/>
  <c r="AB60" i="1"/>
  <c r="AD59" i="1"/>
  <c r="AZ61" i="1"/>
  <c r="BA61" i="1" s="1"/>
  <c r="BB61" i="1" s="1"/>
  <c r="AW60" i="1"/>
  <c r="AX60" i="1" s="1"/>
  <c r="W60" i="1" s="1"/>
  <c r="AV61" i="1"/>
  <c r="AW61" i="1" s="1"/>
  <c r="AX61" i="1" s="1"/>
  <c r="W61" i="1" s="1"/>
  <c r="Y61" i="1"/>
  <c r="Z61" i="1" s="1"/>
  <c r="AY62" i="1"/>
  <c r="X62" i="1"/>
  <c r="Y62" i="1" s="1"/>
  <c r="AU62" i="1"/>
  <c r="AC63" i="1"/>
  <c r="Z62" i="1" l="1"/>
  <c r="B60" i="1"/>
  <c r="AB61" i="1"/>
  <c r="AD60" i="1"/>
  <c r="AG58" i="1"/>
  <c r="AE59" i="1"/>
  <c r="AF59" i="1" s="1"/>
  <c r="AV62" i="1"/>
  <c r="AW62" i="1" s="1"/>
  <c r="AX62" i="1" s="1"/>
  <c r="AC64" i="1"/>
  <c r="X63" i="1"/>
  <c r="Y63" i="1" s="1"/>
  <c r="Z63" i="1" s="1"/>
  <c r="AU63" i="1"/>
  <c r="AY63" i="1"/>
  <c r="AZ62" i="1"/>
  <c r="BA62" i="1" s="1"/>
  <c r="BB62" i="1" s="1"/>
  <c r="V62" i="1" s="1"/>
  <c r="AG59" i="1" l="1"/>
  <c r="AE60" i="1"/>
  <c r="AF60" i="1" s="1"/>
  <c r="AB62" i="1"/>
  <c r="B61" i="1"/>
  <c r="AD61" i="1"/>
  <c r="AV63" i="1"/>
  <c r="AW63" i="1" s="1"/>
  <c r="AX63" i="1" s="1"/>
  <c r="AZ63" i="1"/>
  <c r="BA63" i="1" s="1"/>
  <c r="BB63" i="1" s="1"/>
  <c r="V63" i="1" s="1"/>
  <c r="AU64" i="1"/>
  <c r="AC65" i="1"/>
  <c r="AY64" i="1"/>
  <c r="X64" i="1"/>
  <c r="Y64" i="1" s="1"/>
  <c r="Z64" i="1" s="1"/>
  <c r="AG60" i="1" l="1"/>
  <c r="AE61" i="1"/>
  <c r="AF61" i="1" s="1"/>
  <c r="AG61" i="1" s="1"/>
  <c r="B62" i="1"/>
  <c r="AB63" i="1"/>
  <c r="AD62" i="1"/>
  <c r="AZ64" i="1"/>
  <c r="BA64" i="1" s="1"/>
  <c r="BB64" i="1" s="1"/>
  <c r="AV64" i="1"/>
  <c r="AW64" i="1" s="1"/>
  <c r="AX64" i="1" s="1"/>
  <c r="AC66" i="1"/>
  <c r="X65" i="1"/>
  <c r="Y65" i="1" s="1"/>
  <c r="Z65" i="1" s="1"/>
  <c r="AU65" i="1"/>
  <c r="AY65" i="1"/>
  <c r="AE62" i="1" l="1"/>
  <c r="AF62" i="1" s="1"/>
  <c r="AG62" i="1" s="1"/>
  <c r="AB64" i="1"/>
  <c r="B63" i="1"/>
  <c r="AD63" i="1"/>
  <c r="AV65" i="1"/>
  <c r="AW65" i="1" s="1"/>
  <c r="W65" i="1" s="1"/>
  <c r="AZ65" i="1"/>
  <c r="BA65" i="1" s="1"/>
  <c r="BB65" i="1" s="1"/>
  <c r="V65" i="1" s="1"/>
  <c r="AU66" i="1"/>
  <c r="AC67" i="1"/>
  <c r="X66" i="1"/>
  <c r="Y66" i="1" s="1"/>
  <c r="Z66" i="1" s="1"/>
  <c r="AY66" i="1"/>
  <c r="AE63" i="1" l="1"/>
  <c r="AF63" i="1" s="1"/>
  <c r="AB65" i="1"/>
  <c r="B64" i="1"/>
  <c r="AD64" i="1"/>
  <c r="AC68" i="1"/>
  <c r="AU67" i="1"/>
  <c r="X67" i="1"/>
  <c r="Y67" i="1" s="1"/>
  <c r="Z67" i="1" s="1"/>
  <c r="AY67" i="1"/>
  <c r="AX65" i="1"/>
  <c r="AZ66" i="1"/>
  <c r="V66" i="1" s="1"/>
  <c r="AV66" i="1"/>
  <c r="AW66" i="1" s="1"/>
  <c r="AX66" i="1" s="1"/>
  <c r="AE64" i="1" l="1"/>
  <c r="AF64" i="1" s="1"/>
  <c r="AB66" i="1"/>
  <c r="B65" i="1"/>
  <c r="AD65" i="1"/>
  <c r="AE65" i="1" s="1"/>
  <c r="AF65" i="1" s="1"/>
  <c r="AG65" i="1" s="1"/>
  <c r="AG63" i="1"/>
  <c r="BA66" i="1"/>
  <c r="BB66" i="1" s="1"/>
  <c r="AZ67" i="1"/>
  <c r="BA67" i="1" s="1"/>
  <c r="BB67" i="1" s="1"/>
  <c r="AU68" i="1"/>
  <c r="AC69" i="1"/>
  <c r="AY68" i="1"/>
  <c r="X68" i="1"/>
  <c r="Y68" i="1" s="1"/>
  <c r="Z68" i="1" s="1"/>
  <c r="AV67" i="1"/>
  <c r="AW67" i="1" s="1"/>
  <c r="AX67" i="1" s="1"/>
  <c r="W67" i="1" s="1"/>
  <c r="AG64" i="1" l="1"/>
  <c r="B66" i="1"/>
  <c r="AB67" i="1"/>
  <c r="AD66" i="1"/>
  <c r="AE66" i="1" s="1"/>
  <c r="AF66" i="1" s="1"/>
  <c r="AG66" i="1" s="1"/>
  <c r="AZ68" i="1"/>
  <c r="BA68" i="1" s="1"/>
  <c r="BB68" i="1" s="1"/>
  <c r="V68" i="1" s="1"/>
  <c r="AU69" i="1"/>
  <c r="X69" i="1"/>
  <c r="Y69" i="1" s="1"/>
  <c r="Z69" i="1" s="1"/>
  <c r="AC70" i="1"/>
  <c r="AY69" i="1"/>
  <c r="AV68" i="1"/>
  <c r="AW68" i="1" s="1"/>
  <c r="AX68" i="1" s="1"/>
  <c r="W68" i="1" s="1"/>
  <c r="B67" i="1" l="1"/>
  <c r="AB68" i="1"/>
  <c r="AD67" i="1"/>
  <c r="AZ69" i="1"/>
  <c r="BA69" i="1" s="1"/>
  <c r="BB69" i="1" s="1"/>
  <c r="V69" i="1" s="1"/>
  <c r="AU70" i="1"/>
  <c r="AC71" i="1"/>
  <c r="AY70" i="1"/>
  <c r="X70" i="1"/>
  <c r="AV69" i="1"/>
  <c r="AW69" i="1" s="1"/>
  <c r="AX69" i="1" s="1"/>
  <c r="W69" i="1" s="1"/>
  <c r="B68" i="1" l="1"/>
  <c r="AB69" i="1"/>
  <c r="AD68" i="1"/>
  <c r="AE68" i="1" s="1"/>
  <c r="AF68" i="1" s="1"/>
  <c r="AG68" i="1" s="1"/>
  <c r="AE67" i="1"/>
  <c r="AF67" i="1" s="1"/>
  <c r="AG67" i="1" s="1"/>
  <c r="AC72" i="1"/>
  <c r="AY71" i="1"/>
  <c r="AU71" i="1"/>
  <c r="X71" i="1"/>
  <c r="Y71" i="1" s="1"/>
  <c r="Z71" i="1" s="1"/>
  <c r="AZ70" i="1"/>
  <c r="BA70" i="1" s="1"/>
  <c r="BB70" i="1" s="1"/>
  <c r="V70" i="1" s="1"/>
  <c r="Y70" i="1"/>
  <c r="Z70" i="1" s="1"/>
  <c r="AV70" i="1"/>
  <c r="AW70" i="1" s="1"/>
  <c r="AX70" i="1" s="1"/>
  <c r="B69" i="1" l="1"/>
  <c r="AB70" i="1"/>
  <c r="AD69" i="1"/>
  <c r="AU72" i="1"/>
  <c r="X72" i="1"/>
  <c r="Y72" i="1" s="1"/>
  <c r="AC73" i="1"/>
  <c r="AY72" i="1"/>
  <c r="AV71" i="1"/>
  <c r="AW71" i="1" s="1"/>
  <c r="AX71" i="1" s="1"/>
  <c r="AZ71" i="1"/>
  <c r="BA71" i="1" s="1"/>
  <c r="Z72" i="1" l="1"/>
  <c r="AB71" i="1"/>
  <c r="B70" i="1"/>
  <c r="AD70" i="1"/>
  <c r="AE69" i="1"/>
  <c r="BB71" i="1"/>
  <c r="V71" i="1" s="1"/>
  <c r="AU73" i="1"/>
  <c r="AC74" i="1"/>
  <c r="AY73" i="1"/>
  <c r="X73" i="1"/>
  <c r="Y73" i="1" s="1"/>
  <c r="AZ72" i="1"/>
  <c r="BA72" i="1" s="1"/>
  <c r="BB72" i="1" s="1"/>
  <c r="AV72" i="1"/>
  <c r="AW72" i="1" s="1"/>
  <c r="AE70" i="1" l="1"/>
  <c r="B71" i="1"/>
  <c r="AB72" i="1"/>
  <c r="AD71" i="1"/>
  <c r="AF69" i="1"/>
  <c r="AG69" i="1" s="1"/>
  <c r="AX72" i="1"/>
  <c r="AZ73" i="1"/>
  <c r="BA73" i="1" s="1"/>
  <c r="BB73" i="1" s="1"/>
  <c r="V73" i="1" s="1"/>
  <c r="Z73" i="1"/>
  <c r="AV73" i="1"/>
  <c r="AW73" i="1" s="1"/>
  <c r="AX73" i="1" s="1"/>
  <c r="AU74" i="1"/>
  <c r="X74" i="1"/>
  <c r="Y74" i="1" s="1"/>
  <c r="Z74" i="1" s="1"/>
  <c r="AC75" i="1"/>
  <c r="AY74" i="1"/>
  <c r="B72" i="1" l="1"/>
  <c r="AB73" i="1"/>
  <c r="AD72" i="1"/>
  <c r="AF70" i="1"/>
  <c r="AG70" i="1" s="1"/>
  <c r="AE71" i="1"/>
  <c r="AF71" i="1"/>
  <c r="AG71" i="1" s="1"/>
  <c r="AC76" i="1"/>
  <c r="AY75" i="1"/>
  <c r="AU75" i="1"/>
  <c r="X75" i="1"/>
  <c r="Y75" i="1" s="1"/>
  <c r="Z75" i="1" s="1"/>
  <c r="AV74" i="1"/>
  <c r="AZ74" i="1"/>
  <c r="BA74" i="1" s="1"/>
  <c r="BB74" i="1" s="1"/>
  <c r="AE72" i="1" l="1"/>
  <c r="AB74" i="1"/>
  <c r="B73" i="1"/>
  <c r="AD73" i="1"/>
  <c r="AE73" i="1" s="1"/>
  <c r="AF73" i="1" s="1"/>
  <c r="AG73" i="1" s="1"/>
  <c r="AW74" i="1"/>
  <c r="AX74" i="1" s="1"/>
  <c r="AZ75" i="1"/>
  <c r="BA75" i="1" s="1"/>
  <c r="BB75" i="1" s="1"/>
  <c r="AV75" i="1"/>
  <c r="AW75" i="1"/>
  <c r="W75" i="1" s="1"/>
  <c r="AU76" i="1"/>
  <c r="AC77" i="1"/>
  <c r="X76" i="1"/>
  <c r="AY76" i="1"/>
  <c r="Y76" i="1"/>
  <c r="Z76" i="1" s="1"/>
  <c r="AB75" i="1" l="1"/>
  <c r="B74" i="1"/>
  <c r="AD74" i="1"/>
  <c r="AF72" i="1"/>
  <c r="AG72" i="1" s="1"/>
  <c r="AY77" i="1"/>
  <c r="X77" i="1"/>
  <c r="AU77" i="1"/>
  <c r="AV77" i="1" s="1"/>
  <c r="AW77" i="1" s="1"/>
  <c r="AX77" i="1" s="1"/>
  <c r="AC78" i="1"/>
  <c r="Y77" i="1"/>
  <c r="Z77" i="1" s="1"/>
  <c r="AZ76" i="1"/>
  <c r="BA76" i="1" s="1"/>
  <c r="BB76" i="1" s="1"/>
  <c r="AV76" i="1"/>
  <c r="AW76" i="1" s="1"/>
  <c r="AX75" i="1"/>
  <c r="AE74" i="1" l="1"/>
  <c r="AF74" i="1" s="1"/>
  <c r="AB76" i="1"/>
  <c r="B75" i="1"/>
  <c r="AD75" i="1"/>
  <c r="AX76" i="1"/>
  <c r="AY78" i="1"/>
  <c r="X78" i="1"/>
  <c r="AU78" i="1"/>
  <c r="AC79" i="1"/>
  <c r="AZ77" i="1"/>
  <c r="BA77" i="1" s="1"/>
  <c r="BB77" i="1" s="1"/>
  <c r="V77" i="1" s="1"/>
  <c r="AG74" i="1" l="1"/>
  <c r="AE75" i="1"/>
  <c r="AF75" i="1" s="1"/>
  <c r="AG75" i="1" s="1"/>
  <c r="B76" i="1"/>
  <c r="AB77" i="1"/>
  <c r="AD76" i="1"/>
  <c r="AV78" i="1"/>
  <c r="AW78" i="1" s="1"/>
  <c r="AX78" i="1" s="1"/>
  <c r="W78" i="1" s="1"/>
  <c r="Y78" i="1"/>
  <c r="Z78" i="1" s="1"/>
  <c r="AY79" i="1"/>
  <c r="X79" i="1"/>
  <c r="Y79" i="1" s="1"/>
  <c r="Z79" i="1" s="1"/>
  <c r="AU79" i="1"/>
  <c r="AC80" i="1"/>
  <c r="AZ78" i="1"/>
  <c r="BA78" i="1" s="1"/>
  <c r="BB78" i="1" s="1"/>
  <c r="AE76" i="1" l="1"/>
  <c r="AF76" i="1" s="1"/>
  <c r="AG76" i="1" s="1"/>
  <c r="B77" i="1"/>
  <c r="AB78" i="1"/>
  <c r="AD77" i="1"/>
  <c r="AV79" i="1"/>
  <c r="AW79" i="1" s="1"/>
  <c r="AY80" i="1"/>
  <c r="X80" i="1"/>
  <c r="Y80" i="1" s="1"/>
  <c r="Z80" i="1" s="1"/>
  <c r="AU80" i="1"/>
  <c r="AC81" i="1"/>
  <c r="AZ79" i="1"/>
  <c r="B78" i="1" l="1"/>
  <c r="AB79" i="1"/>
  <c r="AD78" i="1"/>
  <c r="AE77" i="1"/>
  <c r="AF77" i="1" s="1"/>
  <c r="AG77" i="1" s="1"/>
  <c r="AX79" i="1"/>
  <c r="BA79" i="1"/>
  <c r="BB79" i="1" s="1"/>
  <c r="AY81" i="1"/>
  <c r="AU81" i="1"/>
  <c r="AC82" i="1"/>
  <c r="X81" i="1"/>
  <c r="AZ80" i="1"/>
  <c r="BA80" i="1" s="1"/>
  <c r="BB80" i="1" s="1"/>
  <c r="V80" i="1" s="1"/>
  <c r="AV80" i="1"/>
  <c r="AW80" i="1" s="1"/>
  <c r="B79" i="1" l="1"/>
  <c r="AB80" i="1"/>
  <c r="AD79" i="1"/>
  <c r="AE78" i="1"/>
  <c r="AF78" i="1" s="1"/>
  <c r="AX80" i="1"/>
  <c r="AV81" i="1"/>
  <c r="AW81" i="1" s="1"/>
  <c r="Y81" i="1"/>
  <c r="Z81" i="1" s="1"/>
  <c r="AY82" i="1"/>
  <c r="X82" i="1"/>
  <c r="Y82" i="1" s="1"/>
  <c r="Z82" i="1" s="1"/>
  <c r="AU82" i="1"/>
  <c r="AC83" i="1"/>
  <c r="AZ81" i="1"/>
  <c r="AG78" i="1" l="1"/>
  <c r="B80" i="1"/>
  <c r="AB81" i="1"/>
  <c r="AD80" i="1"/>
  <c r="AE79" i="1"/>
  <c r="AF79" i="1" s="1"/>
  <c r="AX81" i="1"/>
  <c r="BA81" i="1"/>
  <c r="BB81" i="1" s="1"/>
  <c r="AV82" i="1"/>
  <c r="AW82" i="1" s="1"/>
  <c r="AX82" i="1" s="1"/>
  <c r="AZ82" i="1"/>
  <c r="BA82" i="1" s="1"/>
  <c r="BB82" i="1" s="1"/>
  <c r="V82" i="1" s="1"/>
  <c r="AU83" i="1"/>
  <c r="AC84" i="1"/>
  <c r="X83" i="1"/>
  <c r="AY83" i="1"/>
  <c r="Y83" i="1"/>
  <c r="Z83" i="1" s="1"/>
  <c r="AG79" i="1" l="1"/>
  <c r="AE80" i="1"/>
  <c r="AF80" i="1"/>
  <c r="AG80" i="1" s="1"/>
  <c r="AB82" i="1"/>
  <c r="B81" i="1"/>
  <c r="AD81" i="1"/>
  <c r="AZ83" i="1"/>
  <c r="BA83" i="1" s="1"/>
  <c r="AV83" i="1"/>
  <c r="AW83" i="1" s="1"/>
  <c r="AX83" i="1" s="1"/>
  <c r="AY84" i="1"/>
  <c r="AU84" i="1"/>
  <c r="AC85" i="1"/>
  <c r="X84" i="1"/>
  <c r="Y84" i="1" s="1"/>
  <c r="AE81" i="1" l="1"/>
  <c r="B82" i="1"/>
  <c r="AB83" i="1"/>
  <c r="AD82" i="1"/>
  <c r="AU85" i="1"/>
  <c r="AC86" i="1"/>
  <c r="X85" i="1"/>
  <c r="Y85" i="1" s="1"/>
  <c r="Z85" i="1" s="1"/>
  <c r="AY85" i="1"/>
  <c r="Z84" i="1"/>
  <c r="AZ84" i="1"/>
  <c r="BA84" i="1"/>
  <c r="BB84" i="1" s="1"/>
  <c r="BB83" i="1"/>
  <c r="AV84" i="1"/>
  <c r="AW84" i="1" s="1"/>
  <c r="AX84" i="1" s="1"/>
  <c r="AE82" i="1" l="1"/>
  <c r="AF82" i="1" s="1"/>
  <c r="AG82" i="1" s="1"/>
  <c r="B83" i="1"/>
  <c r="AB84" i="1"/>
  <c r="AD83" i="1"/>
  <c r="AF81" i="1"/>
  <c r="AG81" i="1" s="1"/>
  <c r="AZ85" i="1"/>
  <c r="BA85" i="1" s="1"/>
  <c r="BB85" i="1" s="1"/>
  <c r="AV85" i="1"/>
  <c r="AW85" i="1" s="1"/>
  <c r="W85" i="1" s="1"/>
  <c r="AY86" i="1"/>
  <c r="AU86" i="1"/>
  <c r="AC87" i="1"/>
  <c r="X86" i="1"/>
  <c r="Y86" i="1" s="1"/>
  <c r="Z86" i="1" s="1"/>
  <c r="AE83" i="1" l="1"/>
  <c r="AF83" i="1" s="1"/>
  <c r="AG83" i="1" s="1"/>
  <c r="B84" i="1"/>
  <c r="AB85" i="1"/>
  <c r="AD84" i="1"/>
  <c r="AX85" i="1"/>
  <c r="AU87" i="1"/>
  <c r="AC88" i="1"/>
  <c r="AY87" i="1"/>
  <c r="X87" i="1"/>
  <c r="Y87" i="1" s="1"/>
  <c r="Z87" i="1" s="1"/>
  <c r="AZ86" i="1"/>
  <c r="BA86" i="1" s="1"/>
  <c r="BB86" i="1" s="1"/>
  <c r="V86" i="1" s="1"/>
  <c r="AV86" i="1"/>
  <c r="AB86" i="1" l="1"/>
  <c r="B85" i="1"/>
  <c r="AD85" i="1"/>
  <c r="AE84" i="1"/>
  <c r="AF84" i="1"/>
  <c r="AW86" i="1"/>
  <c r="AX86" i="1" s="1"/>
  <c r="AY88" i="1"/>
  <c r="AZ88" i="1" s="1"/>
  <c r="BA88" i="1" s="1"/>
  <c r="BB88" i="1" s="1"/>
  <c r="AU88" i="1"/>
  <c r="AC89" i="1"/>
  <c r="X88" i="1"/>
  <c r="Y88" i="1" s="1"/>
  <c r="Z88" i="1" s="1"/>
  <c r="AZ87" i="1"/>
  <c r="BA87" i="1" s="1"/>
  <c r="AV87" i="1"/>
  <c r="AG84" i="1" l="1"/>
  <c r="AE85" i="1"/>
  <c r="AF85" i="1"/>
  <c r="AG85" i="1" s="1"/>
  <c r="AB87" i="1"/>
  <c r="B86" i="1"/>
  <c r="AD86" i="1"/>
  <c r="AW87" i="1"/>
  <c r="AX87" i="1" s="1"/>
  <c r="BB87" i="1"/>
  <c r="V87" i="1" s="1"/>
  <c r="AV88" i="1"/>
  <c r="AW88" i="1" s="1"/>
  <c r="AY89" i="1"/>
  <c r="X89" i="1"/>
  <c r="Y89" i="1" s="1"/>
  <c r="AU89" i="1"/>
  <c r="AC90" i="1"/>
  <c r="AX88" i="1" l="1"/>
  <c r="AE86" i="1"/>
  <c r="AF86" i="1" s="1"/>
  <c r="AG86" i="1" s="1"/>
  <c r="AB88" i="1"/>
  <c r="B87" i="1"/>
  <c r="AD87" i="1"/>
  <c r="Z89" i="1"/>
  <c r="AU90" i="1"/>
  <c r="AY90" i="1"/>
  <c r="AC91" i="1"/>
  <c r="X90" i="1"/>
  <c r="Y90" i="1" s="1"/>
  <c r="AZ89" i="1"/>
  <c r="AV89" i="1"/>
  <c r="AE87" i="1" l="1"/>
  <c r="AF87" i="1" s="1"/>
  <c r="B88" i="1"/>
  <c r="AB89" i="1"/>
  <c r="AD88" i="1"/>
  <c r="BA89" i="1"/>
  <c r="BB89" i="1" s="1"/>
  <c r="V89" i="1" s="1"/>
  <c r="AW89" i="1"/>
  <c r="AX89" i="1" s="1"/>
  <c r="Z90" i="1"/>
  <c r="AU91" i="1"/>
  <c r="AY91" i="1"/>
  <c r="AC92" i="1"/>
  <c r="X91" i="1"/>
  <c r="Y91" i="1" s="1"/>
  <c r="Z91" i="1" s="1"/>
  <c r="AV90" i="1"/>
  <c r="AW90" i="1" s="1"/>
  <c r="AZ90" i="1"/>
  <c r="BA90" i="1" s="1"/>
  <c r="BB90" i="1" s="1"/>
  <c r="V90" i="1" s="1"/>
  <c r="AX90" i="1" l="1"/>
  <c r="AB90" i="1"/>
  <c r="B89" i="1"/>
  <c r="AD89" i="1"/>
  <c r="AG87" i="1"/>
  <c r="AE88" i="1"/>
  <c r="AF88" i="1"/>
  <c r="AG88" i="1" s="1"/>
  <c r="AV91" i="1"/>
  <c r="AW91" i="1" s="1"/>
  <c r="AX91" i="1" s="1"/>
  <c r="AU92" i="1"/>
  <c r="AY92" i="1"/>
  <c r="X92" i="1"/>
  <c r="Y92" i="1" s="1"/>
  <c r="Z92" i="1" s="1"/>
  <c r="AC93" i="1"/>
  <c r="AZ91" i="1"/>
  <c r="BA91" i="1" s="1"/>
  <c r="AE89" i="1" l="1"/>
  <c r="AF89" i="1" s="1"/>
  <c r="AG89" i="1" s="1"/>
  <c r="AB91" i="1"/>
  <c r="B90" i="1"/>
  <c r="AD90" i="1"/>
  <c r="BB91" i="1"/>
  <c r="V91" i="1" s="1"/>
  <c r="AZ92" i="1"/>
  <c r="BA92" i="1" s="1"/>
  <c r="BB92" i="1" s="1"/>
  <c r="AU93" i="1"/>
  <c r="AY93" i="1"/>
  <c r="AZ93" i="1" s="1"/>
  <c r="BA93" i="1" s="1"/>
  <c r="BB93" i="1" s="1"/>
  <c r="AC94" i="1"/>
  <c r="X93" i="1"/>
  <c r="Y93" i="1" s="1"/>
  <c r="AV92" i="1"/>
  <c r="AW92" i="1" s="1"/>
  <c r="AX92" i="1" s="1"/>
  <c r="W92" i="1" s="1"/>
  <c r="AE90" i="1" l="1"/>
  <c r="AF90" i="1" s="1"/>
  <c r="AG90" i="1" s="1"/>
  <c r="B91" i="1"/>
  <c r="AB92" i="1"/>
  <c r="AD91" i="1"/>
  <c r="Z93" i="1"/>
  <c r="AU94" i="1"/>
  <c r="AY94" i="1"/>
  <c r="AC95" i="1"/>
  <c r="X94" i="1"/>
  <c r="AV93" i="1"/>
  <c r="AW93" i="1"/>
  <c r="AX93" i="1" s="1"/>
  <c r="B92" i="1" l="1"/>
  <c r="AB93" i="1"/>
  <c r="AD92" i="1"/>
  <c r="AE91" i="1"/>
  <c r="AF91" i="1" s="1"/>
  <c r="AG91" i="1" s="1"/>
  <c r="Y94" i="1"/>
  <c r="Z94" i="1" s="1"/>
  <c r="AC96" i="1"/>
  <c r="X95" i="1"/>
  <c r="AU95" i="1"/>
  <c r="AY95" i="1"/>
  <c r="Y95" i="1"/>
  <c r="Z95" i="1" s="1"/>
  <c r="AV94" i="1"/>
  <c r="AZ94" i="1"/>
  <c r="BA94" i="1" s="1"/>
  <c r="BB94" i="1" s="1"/>
  <c r="B93" i="1" l="1"/>
  <c r="AB94" i="1"/>
  <c r="AD93" i="1"/>
  <c r="AE92" i="1"/>
  <c r="AF92" i="1"/>
  <c r="AW94" i="1"/>
  <c r="AX94" i="1" s="1"/>
  <c r="W94" i="1" s="1"/>
  <c r="AV95" i="1"/>
  <c r="AW95" i="1" s="1"/>
  <c r="AX95" i="1" s="1"/>
  <c r="AZ95" i="1"/>
  <c r="AC97" i="1"/>
  <c r="AU96" i="1"/>
  <c r="AY96" i="1"/>
  <c r="X96" i="1"/>
  <c r="Y96" i="1" s="1"/>
  <c r="Z96" i="1" s="1"/>
  <c r="AG92" i="1" l="1"/>
  <c r="AB95" i="1"/>
  <c r="B94" i="1"/>
  <c r="AD94" i="1"/>
  <c r="AE93" i="1"/>
  <c r="AF93" i="1" s="1"/>
  <c r="AG93" i="1" s="1"/>
  <c r="AC98" i="1"/>
  <c r="X97" i="1"/>
  <c r="Y97" i="1" s="1"/>
  <c r="Z97" i="1" s="1"/>
  <c r="AU97" i="1"/>
  <c r="AY97" i="1"/>
  <c r="AZ96" i="1"/>
  <c r="BA96" i="1" s="1"/>
  <c r="BB96" i="1" s="1"/>
  <c r="V96" i="1" s="1"/>
  <c r="AV96" i="1"/>
  <c r="AW96" i="1" s="1"/>
  <c r="BA95" i="1"/>
  <c r="BB95" i="1" s="1"/>
  <c r="V95" i="1" s="1"/>
  <c r="AE94" i="1" l="1"/>
  <c r="AF94" i="1" s="1"/>
  <c r="AG94" i="1" s="1"/>
  <c r="AB96" i="1"/>
  <c r="B95" i="1"/>
  <c r="AD95" i="1"/>
  <c r="AX96" i="1"/>
  <c r="AZ97" i="1"/>
  <c r="BA97" i="1" s="1"/>
  <c r="AC99" i="1"/>
  <c r="X98" i="1"/>
  <c r="AU98" i="1"/>
  <c r="AY98" i="1"/>
  <c r="Y98" i="1"/>
  <c r="AV97" i="1"/>
  <c r="AW97" i="1" s="1"/>
  <c r="Z98" i="1" l="1"/>
  <c r="AE95" i="1"/>
  <c r="AF95" i="1" s="1"/>
  <c r="AB97" i="1"/>
  <c r="B96" i="1"/>
  <c r="AD96" i="1"/>
  <c r="AE96" i="1" s="1"/>
  <c r="AF96" i="1" s="1"/>
  <c r="AG96" i="1" s="1"/>
  <c r="AX97" i="1"/>
  <c r="AV98" i="1"/>
  <c r="AW98" i="1" s="1"/>
  <c r="BB97" i="1"/>
  <c r="V97" i="1" s="1"/>
  <c r="AZ98" i="1"/>
  <c r="BA98" i="1" s="1"/>
  <c r="AU99" i="1"/>
  <c r="AY99" i="1"/>
  <c r="AC100" i="1"/>
  <c r="X99" i="1"/>
  <c r="Y99" i="1" l="1"/>
  <c r="Z99" i="1" s="1"/>
  <c r="AG95" i="1"/>
  <c r="AB98" i="1"/>
  <c r="B97" i="1"/>
  <c r="AD97" i="1"/>
  <c r="AC101" i="1"/>
  <c r="X100" i="1"/>
  <c r="Y100" i="1" s="1"/>
  <c r="AU100" i="1"/>
  <c r="AY100" i="1"/>
  <c r="AV99" i="1"/>
  <c r="AW99" i="1" s="1"/>
  <c r="BB98" i="1"/>
  <c r="V98" i="1" s="1"/>
  <c r="AX98" i="1"/>
  <c r="W98" i="1" s="1"/>
  <c r="AZ99" i="1"/>
  <c r="BA99" i="1" s="1"/>
  <c r="BB99" i="1" s="1"/>
  <c r="V99" i="1" s="1"/>
  <c r="AE97" i="1" l="1"/>
  <c r="AF97" i="1" s="1"/>
  <c r="AG97" i="1" s="1"/>
  <c r="AB99" i="1"/>
  <c r="B98" i="1"/>
  <c r="AD98" i="1"/>
  <c r="AX99" i="1"/>
  <c r="W99" i="1" s="1"/>
  <c r="Z100" i="1"/>
  <c r="AV100" i="1"/>
  <c r="AW100" i="1" s="1"/>
  <c r="AX100" i="1" s="1"/>
  <c r="W100" i="1" s="1"/>
  <c r="AZ100" i="1"/>
  <c r="BA100" i="1" s="1"/>
  <c r="BB100" i="1" s="1"/>
  <c r="V100" i="1" s="1"/>
  <c r="AU101" i="1"/>
  <c r="AY101" i="1"/>
  <c r="AC102" i="1"/>
  <c r="X101" i="1"/>
  <c r="Y101" i="1" s="1"/>
  <c r="Z101" i="1" s="1"/>
  <c r="AE98" i="1" l="1"/>
  <c r="AF98" i="1" s="1"/>
  <c r="AB100" i="1"/>
  <c r="B99" i="1"/>
  <c r="AD99" i="1"/>
  <c r="AC103" i="1"/>
  <c r="AY102" i="1"/>
  <c r="AU102" i="1"/>
  <c r="X102" i="1"/>
  <c r="Y102" i="1" s="1"/>
  <c r="Z102" i="1" s="1"/>
  <c r="AZ101" i="1"/>
  <c r="BA101" i="1" s="1"/>
  <c r="BB101" i="1" s="1"/>
  <c r="V101" i="1" s="1"/>
  <c r="AV101" i="1"/>
  <c r="AW101" i="1" s="1"/>
  <c r="AX101" i="1" s="1"/>
  <c r="W101" i="1" s="1"/>
  <c r="AE99" i="1" l="1"/>
  <c r="AF99" i="1" s="1"/>
  <c r="AG99" i="1" s="1"/>
  <c r="B100" i="1"/>
  <c r="AB101" i="1"/>
  <c r="AD100" i="1"/>
  <c r="AG98" i="1"/>
  <c r="AV102" i="1"/>
  <c r="W102" i="1" s="1"/>
  <c r="AY103" i="1"/>
  <c r="AZ103" i="1" s="1"/>
  <c r="BA103" i="1" s="1"/>
  <c r="BB103" i="1" s="1"/>
  <c r="X103" i="1"/>
  <c r="Y103" i="1"/>
  <c r="Z103" i="1" s="1"/>
  <c r="AU103" i="1"/>
  <c r="AC104" i="1"/>
  <c r="AZ102" i="1"/>
  <c r="BA102" i="1" s="1"/>
  <c r="BB102" i="1" s="1"/>
  <c r="AB102" i="1" l="1"/>
  <c r="B101" i="1"/>
  <c r="AD101" i="1"/>
  <c r="AE100" i="1"/>
  <c r="AF100" i="1"/>
  <c r="AG100" i="1" s="1"/>
  <c r="AW102" i="1"/>
  <c r="AX102" i="1" s="1"/>
  <c r="AY104" i="1"/>
  <c r="AU104" i="1"/>
  <c r="X104" i="1"/>
  <c r="Y104" i="1" s="1"/>
  <c r="Z104" i="1" s="1"/>
  <c r="AC105" i="1"/>
  <c r="AV103" i="1"/>
  <c r="AW103" i="1" s="1"/>
  <c r="AE101" i="1" l="1"/>
  <c r="AF101" i="1" s="1"/>
  <c r="AG101" i="1" s="1"/>
  <c r="B102" i="1"/>
  <c r="AB103" i="1"/>
  <c r="AD102" i="1"/>
  <c r="AV104" i="1"/>
  <c r="AW104" i="1" s="1"/>
  <c r="AX104" i="1" s="1"/>
  <c r="W104" i="1" s="1"/>
  <c r="AX103" i="1"/>
  <c r="W103" i="1" s="1"/>
  <c r="AU105" i="1"/>
  <c r="AC106" i="1"/>
  <c r="AY105" i="1"/>
  <c r="X105" i="1"/>
  <c r="Y105" i="1" s="1"/>
  <c r="AZ104" i="1"/>
  <c r="BA104" i="1" s="1"/>
  <c r="AB104" i="1" l="1"/>
  <c r="B103" i="1"/>
  <c r="AD103" i="1"/>
  <c r="AE102" i="1"/>
  <c r="AF102" i="1" s="1"/>
  <c r="AG102" i="1" s="1"/>
  <c r="BB104" i="1"/>
  <c r="V104" i="1" s="1"/>
  <c r="AY106" i="1"/>
  <c r="AC107" i="1"/>
  <c r="AU106" i="1"/>
  <c r="X106" i="1"/>
  <c r="Y106" i="1" s="1"/>
  <c r="Z105" i="1"/>
  <c r="AZ105" i="1"/>
  <c r="BA105" i="1" s="1"/>
  <c r="BB105" i="1" s="1"/>
  <c r="AV105" i="1"/>
  <c r="AW105" i="1" s="1"/>
  <c r="AX105" i="1" s="1"/>
  <c r="AE103" i="1" l="1"/>
  <c r="AF103" i="1" s="1"/>
  <c r="AG103" i="1" s="1"/>
  <c r="B104" i="1"/>
  <c r="AB105" i="1"/>
  <c r="AD104" i="1"/>
  <c r="AE104" i="1" s="1"/>
  <c r="AF104" i="1" s="1"/>
  <c r="AG104" i="1" s="1"/>
  <c r="Z106" i="1"/>
  <c r="AV106" i="1"/>
  <c r="AW106" i="1" s="1"/>
  <c r="AX106" i="1" s="1"/>
  <c r="AZ106" i="1"/>
  <c r="BA106" i="1" s="1"/>
  <c r="BB106" i="1" s="1"/>
  <c r="X107" i="1"/>
  <c r="AY107" i="1"/>
  <c r="AZ107" i="1" s="1"/>
  <c r="BA107" i="1" s="1"/>
  <c r="BB107" i="1" s="1"/>
  <c r="AU107" i="1"/>
  <c r="Y107" i="1"/>
  <c r="Z107" i="1" s="1"/>
  <c r="AC108" i="1"/>
  <c r="AB106" i="1" l="1"/>
  <c r="B105" i="1"/>
  <c r="AD105" i="1"/>
  <c r="AC109" i="1"/>
  <c r="AU108" i="1"/>
  <c r="AY108" i="1"/>
  <c r="X108" i="1"/>
  <c r="Y108" i="1" s="1"/>
  <c r="Z108" i="1" s="1"/>
  <c r="AV107" i="1"/>
  <c r="AW107" i="1" s="1"/>
  <c r="AE105" i="1" l="1"/>
  <c r="AF105" i="1" s="1"/>
  <c r="AG105" i="1" s="1"/>
  <c r="AB107" i="1"/>
  <c r="B106" i="1"/>
  <c r="AD106" i="1"/>
  <c r="AX107" i="1"/>
  <c r="AZ108" i="1"/>
  <c r="BA108" i="1" s="1"/>
  <c r="BB108" i="1" s="1"/>
  <c r="V108" i="1" s="1"/>
  <c r="AY109" i="1"/>
  <c r="X109" i="1"/>
  <c r="Y109" i="1" s="1"/>
  <c r="AC110" i="1"/>
  <c r="AU109" i="1"/>
  <c r="AV108" i="1"/>
  <c r="AW108" i="1" s="1"/>
  <c r="AX108" i="1" s="1"/>
  <c r="Z109" i="1" l="1"/>
  <c r="AE106" i="1"/>
  <c r="AF106" i="1" s="1"/>
  <c r="AG106" i="1" s="1"/>
  <c r="B107" i="1"/>
  <c r="AB108" i="1"/>
  <c r="AD107" i="1"/>
  <c r="AY110" i="1"/>
  <c r="AU110" i="1"/>
  <c r="AC111" i="1"/>
  <c r="X110" i="1"/>
  <c r="AV109" i="1"/>
  <c r="AW109" i="1" s="1"/>
  <c r="AX109" i="1" s="1"/>
  <c r="AZ109" i="1"/>
  <c r="BA109" i="1" s="1"/>
  <c r="AB109" i="1" l="1"/>
  <c r="B108" i="1"/>
  <c r="AD108" i="1"/>
  <c r="AE107" i="1"/>
  <c r="AF107" i="1" s="1"/>
  <c r="BB109" i="1"/>
  <c r="V109" i="1" s="1"/>
  <c r="Y110" i="1"/>
  <c r="Z110" i="1" s="1"/>
  <c r="AV110" i="1"/>
  <c r="AW110" i="1" s="1"/>
  <c r="AU111" i="1"/>
  <c r="AC112" i="1"/>
  <c r="AY111" i="1"/>
  <c r="X111" i="1"/>
  <c r="AZ110" i="1"/>
  <c r="BA110" i="1" s="1"/>
  <c r="BB110" i="1" s="1"/>
  <c r="V110" i="1" s="1"/>
  <c r="Y111" i="1" l="1"/>
  <c r="Z111" i="1" s="1"/>
  <c r="AG107" i="1"/>
  <c r="AE108" i="1"/>
  <c r="AF108" i="1" s="1"/>
  <c r="AG108" i="1" s="1"/>
  <c r="AB110" i="1"/>
  <c r="B109" i="1"/>
  <c r="AD109" i="1"/>
  <c r="AZ111" i="1"/>
  <c r="BA111" i="1" s="1"/>
  <c r="BB111" i="1" s="1"/>
  <c r="AV111" i="1"/>
  <c r="AW111" i="1" s="1"/>
  <c r="AY112" i="1"/>
  <c r="AC113" i="1"/>
  <c r="X112" i="1"/>
  <c r="Y112" i="1" s="1"/>
  <c r="AU112" i="1"/>
  <c r="AX110" i="1"/>
  <c r="AE109" i="1" l="1"/>
  <c r="AF109" i="1" s="1"/>
  <c r="AB111" i="1"/>
  <c r="B110" i="1"/>
  <c r="AD110" i="1"/>
  <c r="AV112" i="1"/>
  <c r="AW112" i="1" s="1"/>
  <c r="AX112" i="1" s="1"/>
  <c r="Z112" i="1"/>
  <c r="AZ112" i="1"/>
  <c r="BA112" i="1" s="1"/>
  <c r="BB112" i="1" s="1"/>
  <c r="V112" i="1" s="1"/>
  <c r="X113" i="1"/>
  <c r="AC114" i="1"/>
  <c r="AY113" i="1"/>
  <c r="AU113" i="1"/>
  <c r="Y113" i="1"/>
  <c r="Z113" i="1" s="1"/>
  <c r="AX111" i="1"/>
  <c r="AE110" i="1" l="1"/>
  <c r="AF110" i="1" s="1"/>
  <c r="AB112" i="1"/>
  <c r="B111" i="1"/>
  <c r="AD111" i="1"/>
  <c r="AG109" i="1"/>
  <c r="AZ113" i="1"/>
  <c r="BA113" i="1" s="1"/>
  <c r="AV113" i="1"/>
  <c r="AW113" i="1" s="1"/>
  <c r="AY114" i="1"/>
  <c r="X114" i="1"/>
  <c r="Y114" i="1" s="1"/>
  <c r="AU114" i="1"/>
  <c r="AC115" i="1"/>
  <c r="AG110" i="1" l="1"/>
  <c r="AE111" i="1"/>
  <c r="AF111" i="1" s="1"/>
  <c r="AB113" i="1"/>
  <c r="B112" i="1"/>
  <c r="AD112" i="1"/>
  <c r="BB113" i="1"/>
  <c r="V113" i="1" s="1"/>
  <c r="Z114" i="1"/>
  <c r="X115" i="1"/>
  <c r="Y115" i="1" s="1"/>
  <c r="AC116" i="1"/>
  <c r="AU115" i="1"/>
  <c r="AY115" i="1"/>
  <c r="AV114" i="1"/>
  <c r="AZ114" i="1"/>
  <c r="BA114" i="1" s="1"/>
  <c r="BB114" i="1" s="1"/>
  <c r="V114" i="1" s="1"/>
  <c r="AX113" i="1"/>
  <c r="W113" i="1" s="1"/>
  <c r="Z115" i="1" l="1"/>
  <c r="AE112" i="1"/>
  <c r="AF112" i="1" s="1"/>
  <c r="AB114" i="1"/>
  <c r="B113" i="1"/>
  <c r="AD113" i="1"/>
  <c r="AE113" i="1" s="1"/>
  <c r="AF113" i="1" s="1"/>
  <c r="AG113" i="1" s="1"/>
  <c r="AG111" i="1"/>
  <c r="AW114" i="1"/>
  <c r="W114" i="1" s="1"/>
  <c r="AV115" i="1"/>
  <c r="AW115" i="1" s="1"/>
  <c r="AX115" i="1" s="1"/>
  <c r="W115" i="1" s="1"/>
  <c r="AZ115" i="1"/>
  <c r="BA115" i="1" s="1"/>
  <c r="BB115" i="1" s="1"/>
  <c r="V115" i="1" s="1"/>
  <c r="AU116" i="1"/>
  <c r="AY116" i="1"/>
  <c r="AZ116" i="1" s="1"/>
  <c r="BA116" i="1" s="1"/>
  <c r="BB116" i="1" s="1"/>
  <c r="X116" i="1"/>
  <c r="AC117" i="1"/>
  <c r="Y116" i="1"/>
  <c r="Z116" i="1" s="1"/>
  <c r="AG112" i="1" l="1"/>
  <c r="B114" i="1"/>
  <c r="AB115" i="1"/>
  <c r="AD114" i="1"/>
  <c r="AX114" i="1"/>
  <c r="AC118" i="1"/>
  <c r="AY117" i="1"/>
  <c r="X117" i="1"/>
  <c r="AU117" i="1"/>
  <c r="AV117" i="1" s="1"/>
  <c r="AW117" i="1" s="1"/>
  <c r="AX117" i="1" s="1"/>
  <c r="Y117" i="1"/>
  <c r="Z117" i="1" s="1"/>
  <c r="AV116" i="1"/>
  <c r="AW116" i="1" s="1"/>
  <c r="W116" i="1" s="1"/>
  <c r="AE114" i="1" l="1"/>
  <c r="AF114" i="1" s="1"/>
  <c r="AG114" i="1" s="1"/>
  <c r="B115" i="1"/>
  <c r="AB116" i="1"/>
  <c r="AD115" i="1"/>
  <c r="AX116" i="1"/>
  <c r="AZ117" i="1"/>
  <c r="BA117" i="1" s="1"/>
  <c r="BB117" i="1" s="1"/>
  <c r="X118" i="1"/>
  <c r="AC119" i="1"/>
  <c r="AU118" i="1"/>
  <c r="AY118" i="1"/>
  <c r="AZ118" i="1" s="1"/>
  <c r="BA118" i="1" s="1"/>
  <c r="BB118" i="1" s="1"/>
  <c r="Y118" i="1"/>
  <c r="Z118" i="1" l="1"/>
  <c r="B116" i="1"/>
  <c r="AB117" i="1"/>
  <c r="AD116" i="1"/>
  <c r="AE115" i="1"/>
  <c r="AF115" i="1" s="1"/>
  <c r="AV118" i="1"/>
  <c r="AW118" i="1" s="1"/>
  <c r="AC120" i="1"/>
  <c r="X119" i="1"/>
  <c r="AY119" i="1"/>
  <c r="AU119" i="1"/>
  <c r="AV119" i="1" s="1"/>
  <c r="AW119" i="1" s="1"/>
  <c r="AX119" i="1" s="1"/>
  <c r="Y119" i="1"/>
  <c r="Z119" i="1" s="1"/>
  <c r="AG115" i="1" l="1"/>
  <c r="AE116" i="1"/>
  <c r="AF116" i="1"/>
  <c r="B117" i="1"/>
  <c r="AB118" i="1"/>
  <c r="AD117" i="1"/>
  <c r="W118" i="1"/>
  <c r="AX118" i="1"/>
  <c r="AZ119" i="1"/>
  <c r="BA119" i="1" s="1"/>
  <c r="BB119" i="1" s="1"/>
  <c r="V119" i="1" s="1"/>
  <c r="AY120" i="1"/>
  <c r="AC121" i="1"/>
  <c r="AU120" i="1"/>
  <c r="X120" i="1"/>
  <c r="Y120" i="1" s="1"/>
  <c r="Z120" i="1" s="1"/>
  <c r="AE117" i="1" l="1"/>
  <c r="AF117" i="1" s="1"/>
  <c r="AG117" i="1" s="1"/>
  <c r="AG116" i="1"/>
  <c r="AB119" i="1"/>
  <c r="B118" i="1"/>
  <c r="AD118" i="1"/>
  <c r="AY121" i="1"/>
  <c r="AZ121" i="1" s="1"/>
  <c r="BA121" i="1" s="1"/>
  <c r="BB121" i="1" s="1"/>
  <c r="X121" i="1"/>
  <c r="Y121" i="1" s="1"/>
  <c r="Z121" i="1" s="1"/>
  <c r="AC122" i="1"/>
  <c r="AU121" i="1"/>
  <c r="AZ120" i="1"/>
  <c r="BA120" i="1"/>
  <c r="BB120" i="1" s="1"/>
  <c r="AV120" i="1"/>
  <c r="AW120" i="1" s="1"/>
  <c r="AX120" i="1" s="1"/>
  <c r="AE118" i="1" l="1"/>
  <c r="AF118" i="1" s="1"/>
  <c r="AB120" i="1"/>
  <c r="B119" i="1"/>
  <c r="AD119" i="1"/>
  <c r="AV121" i="1"/>
  <c r="AW121" i="1" s="1"/>
  <c r="AX121" i="1" s="1"/>
  <c r="W121" i="1" s="1"/>
  <c r="AC123" i="1"/>
  <c r="AY122" i="1"/>
  <c r="AZ122" i="1" s="1"/>
  <c r="BA122" i="1" s="1"/>
  <c r="BB122" i="1" s="1"/>
  <c r="AU122" i="1"/>
  <c r="X122" i="1"/>
  <c r="Y122" i="1" s="1"/>
  <c r="AG118" i="1" l="1"/>
  <c r="AE119" i="1"/>
  <c r="AF119" i="1"/>
  <c r="AB121" i="1"/>
  <c r="B120" i="1"/>
  <c r="AD120" i="1"/>
  <c r="Z122" i="1"/>
  <c r="AV122" i="1"/>
  <c r="AW122" i="1" s="1"/>
  <c r="AX122" i="1" s="1"/>
  <c r="W122" i="1" s="1"/>
  <c r="AC124" i="1"/>
  <c r="AU123" i="1"/>
  <c r="AY123" i="1"/>
  <c r="X123" i="1"/>
  <c r="AE120" i="1" l="1"/>
  <c r="AF120" i="1" s="1"/>
  <c r="AB122" i="1"/>
  <c r="B121" i="1"/>
  <c r="AD121" i="1"/>
  <c r="AG119" i="1"/>
  <c r="Y123" i="1"/>
  <c r="Z123" i="1" s="1"/>
  <c r="AZ123" i="1"/>
  <c r="BA123" i="1" s="1"/>
  <c r="BB123" i="1" s="1"/>
  <c r="V123" i="1" s="1"/>
  <c r="AV123" i="1"/>
  <c r="AW123" i="1"/>
  <c r="W123" i="1" s="1"/>
  <c r="AC125" i="1"/>
  <c r="AY124" i="1"/>
  <c r="X124" i="1"/>
  <c r="Y124" i="1" s="1"/>
  <c r="AU124" i="1"/>
  <c r="AV124" i="1" s="1"/>
  <c r="AW124" i="1" s="1"/>
  <c r="AX124" i="1" s="1"/>
  <c r="Z124" i="1" l="1"/>
  <c r="AG120" i="1"/>
  <c r="AE121" i="1"/>
  <c r="AF121" i="1" s="1"/>
  <c r="AG121" i="1" s="1"/>
  <c r="AB123" i="1"/>
  <c r="B122" i="1"/>
  <c r="AD122" i="1"/>
  <c r="AX123" i="1"/>
  <c r="AZ124" i="1"/>
  <c r="BA124" i="1" s="1"/>
  <c r="BB124" i="1" s="1"/>
  <c r="V124" i="1" s="1"/>
  <c r="AC126" i="1"/>
  <c r="X125" i="1"/>
  <c r="AU125" i="1"/>
  <c r="AY125" i="1"/>
  <c r="Y125" i="1" l="1"/>
  <c r="Z125" i="1" s="1"/>
  <c r="AE122" i="1"/>
  <c r="AF122" i="1" s="1"/>
  <c r="B123" i="1"/>
  <c r="AB124" i="1"/>
  <c r="AD123" i="1"/>
  <c r="AZ125" i="1"/>
  <c r="BA125" i="1" s="1"/>
  <c r="BB125" i="1" s="1"/>
  <c r="AV125" i="1"/>
  <c r="AW125" i="1" s="1"/>
  <c r="AX125" i="1" s="1"/>
  <c r="AC127" i="1"/>
  <c r="AU126" i="1"/>
  <c r="AY126" i="1"/>
  <c r="AZ126" i="1" s="1"/>
  <c r="BA126" i="1" s="1"/>
  <c r="BB126" i="1" s="1"/>
  <c r="X126" i="1"/>
  <c r="AE123" i="1" l="1"/>
  <c r="AF123" i="1" s="1"/>
  <c r="AG122" i="1"/>
  <c r="AB125" i="1"/>
  <c r="B124" i="1"/>
  <c r="AD124" i="1"/>
  <c r="AV126" i="1"/>
  <c r="AW126" i="1" s="1"/>
  <c r="AX126" i="1" s="1"/>
  <c r="Y126" i="1"/>
  <c r="Z126" i="1" s="1"/>
  <c r="AC128" i="1"/>
  <c r="AY127" i="1"/>
  <c r="AU127" i="1"/>
  <c r="AV127" i="1" s="1"/>
  <c r="AW127" i="1" s="1"/>
  <c r="AX127" i="1" s="1"/>
  <c r="X127" i="1"/>
  <c r="Y127" i="1" s="1"/>
  <c r="AE124" i="1" l="1"/>
  <c r="AF124" i="1" s="1"/>
  <c r="B125" i="1"/>
  <c r="AB126" i="1"/>
  <c r="AD125" i="1"/>
  <c r="AG123" i="1"/>
  <c r="Z127" i="1"/>
  <c r="AC129" i="1"/>
  <c r="AU128" i="1"/>
  <c r="AY128" i="1"/>
  <c r="X128" i="1"/>
  <c r="Y128" i="1" s="1"/>
  <c r="AZ127" i="1"/>
  <c r="BA127" i="1" s="1"/>
  <c r="BB127" i="1" s="1"/>
  <c r="AB127" i="1" l="1"/>
  <c r="B126" i="1"/>
  <c r="AD126" i="1"/>
  <c r="AE126" i="1" s="1"/>
  <c r="AF126" i="1" s="1"/>
  <c r="AG126" i="1" s="1"/>
  <c r="AG124" i="1"/>
  <c r="Z128" i="1"/>
  <c r="AE125" i="1"/>
  <c r="AF125" i="1" s="1"/>
  <c r="AZ128" i="1"/>
  <c r="BA128" i="1" s="1"/>
  <c r="AV128" i="1"/>
  <c r="AW128" i="1" s="1"/>
  <c r="AX128" i="1" s="1"/>
  <c r="AC130" i="1"/>
  <c r="AY129" i="1"/>
  <c r="AZ129" i="1" s="1"/>
  <c r="BA129" i="1" s="1"/>
  <c r="BB129" i="1" s="1"/>
  <c r="AU129" i="1"/>
  <c r="AV129" i="1" s="1"/>
  <c r="AW129" i="1" s="1"/>
  <c r="AX129" i="1" s="1"/>
  <c r="X129" i="1"/>
  <c r="Y129" i="1" s="1"/>
  <c r="AG125" i="1" l="1"/>
  <c r="B127" i="1"/>
  <c r="AB128" i="1"/>
  <c r="AD127" i="1"/>
  <c r="BB128" i="1"/>
  <c r="Z129" i="1"/>
  <c r="AC131" i="1"/>
  <c r="AY130" i="1"/>
  <c r="AU130" i="1"/>
  <c r="X130" i="1"/>
  <c r="Y130" i="1" s="1"/>
  <c r="Z130" i="1" s="1"/>
  <c r="AE127" i="1" l="1"/>
  <c r="B128" i="1"/>
  <c r="AB129" i="1"/>
  <c r="AD128" i="1"/>
  <c r="AV130" i="1"/>
  <c r="AW130" i="1" s="1"/>
  <c r="AC132" i="1"/>
  <c r="AU131" i="1"/>
  <c r="AY131" i="1"/>
  <c r="AZ131" i="1" s="1"/>
  <c r="BA131" i="1" s="1"/>
  <c r="BB131" i="1" s="1"/>
  <c r="X131" i="1"/>
  <c r="Y131" i="1" s="1"/>
  <c r="AZ130" i="1"/>
  <c r="BA130" i="1" s="1"/>
  <c r="BB130" i="1" s="1"/>
  <c r="Z131" i="1" l="1"/>
  <c r="AB130" i="1"/>
  <c r="B129" i="1"/>
  <c r="AD129" i="1"/>
  <c r="AE128" i="1"/>
  <c r="AF128" i="1" s="1"/>
  <c r="AG128" i="1" s="1"/>
  <c r="AF127" i="1"/>
  <c r="AG127" i="1" s="1"/>
  <c r="AV131" i="1"/>
  <c r="AW131" i="1" s="1"/>
  <c r="AX131" i="1" s="1"/>
  <c r="AC133" i="1"/>
  <c r="AU132" i="1"/>
  <c r="X132" i="1"/>
  <c r="Y132" i="1" s="1"/>
  <c r="AY132" i="1"/>
  <c r="AX130" i="1"/>
  <c r="Z132" i="1" l="1"/>
  <c r="AE129" i="1"/>
  <c r="AF129" i="1"/>
  <c r="AG129" i="1" s="1"/>
  <c r="B130" i="1"/>
  <c r="AB131" i="1"/>
  <c r="AD130" i="1"/>
  <c r="AZ132" i="1"/>
  <c r="BA132" i="1" s="1"/>
  <c r="AV132" i="1"/>
  <c r="AW132" i="1" s="1"/>
  <c r="AC134" i="1"/>
  <c r="AY133" i="1"/>
  <c r="AU133" i="1"/>
  <c r="X133" i="1"/>
  <c r="Z133" i="1"/>
  <c r="Y133" i="1"/>
  <c r="AE130" i="1" l="1"/>
  <c r="AF130" i="1" s="1"/>
  <c r="AB132" i="1"/>
  <c r="B131" i="1"/>
  <c r="AD131" i="1"/>
  <c r="AE131" i="1" s="1"/>
  <c r="AF131" i="1" s="1"/>
  <c r="AG131" i="1" s="1"/>
  <c r="AX132" i="1"/>
  <c r="AV133" i="1"/>
  <c r="AW133" i="1" s="1"/>
  <c r="AX133" i="1" s="1"/>
  <c r="AC135" i="1"/>
  <c r="AY134" i="1"/>
  <c r="AU134" i="1"/>
  <c r="X134" i="1"/>
  <c r="Y134" i="1" s="1"/>
  <c r="BB132" i="1"/>
  <c r="AZ133" i="1"/>
  <c r="BA133" i="1" s="1"/>
  <c r="BB133" i="1" s="1"/>
  <c r="B132" i="1" l="1"/>
  <c r="AB133" i="1"/>
  <c r="AD132" i="1"/>
  <c r="AG130" i="1"/>
  <c r="AZ134" i="1"/>
  <c r="BA134" i="1" s="1"/>
  <c r="Z134" i="1"/>
  <c r="AV134" i="1"/>
  <c r="AW134" i="1" s="1"/>
  <c r="AC136" i="1"/>
  <c r="AY135" i="1"/>
  <c r="X135" i="1"/>
  <c r="AU135" i="1"/>
  <c r="Y135" i="1" l="1"/>
  <c r="Z135" i="1" s="1"/>
  <c r="AB134" i="1"/>
  <c r="B133" i="1"/>
  <c r="AD133" i="1"/>
  <c r="AE132" i="1"/>
  <c r="AF132" i="1" s="1"/>
  <c r="AG132" i="1" s="1"/>
  <c r="AX134" i="1"/>
  <c r="AV135" i="1"/>
  <c r="AW135" i="1" s="1"/>
  <c r="AZ135" i="1"/>
  <c r="BA135" i="1" s="1"/>
  <c r="AC137" i="1"/>
  <c r="AY136" i="1"/>
  <c r="AZ136" i="1" s="1"/>
  <c r="BA136" i="1" s="1"/>
  <c r="BB136" i="1" s="1"/>
  <c r="AU136" i="1"/>
  <c r="X136" i="1"/>
  <c r="BB134" i="1"/>
  <c r="AE133" i="1" l="1"/>
  <c r="AB135" i="1"/>
  <c r="B134" i="1"/>
  <c r="AD134" i="1"/>
  <c r="BB135" i="1"/>
  <c r="Y136" i="1"/>
  <c r="Z136" i="1" s="1"/>
  <c r="AV136" i="1"/>
  <c r="AW136" i="1" s="1"/>
  <c r="AC138" i="1"/>
  <c r="X137" i="1"/>
  <c r="AY137" i="1"/>
  <c r="AZ137" i="1" s="1"/>
  <c r="BA137" i="1" s="1"/>
  <c r="BB137" i="1" s="1"/>
  <c r="Y137" i="1"/>
  <c r="Z137" i="1" s="1"/>
  <c r="AU137" i="1"/>
  <c r="AX135" i="1"/>
  <c r="AE134" i="1" l="1"/>
  <c r="AF134" i="1" s="1"/>
  <c r="AB136" i="1"/>
  <c r="B135" i="1"/>
  <c r="AD135" i="1"/>
  <c r="AF133" i="1"/>
  <c r="AG133" i="1" s="1"/>
  <c r="AX136" i="1"/>
  <c r="AC139" i="1"/>
  <c r="AU138" i="1"/>
  <c r="AV138" i="1" s="1"/>
  <c r="AW138" i="1" s="1"/>
  <c r="AX138" i="1" s="1"/>
  <c r="AY138" i="1"/>
  <c r="X138" i="1"/>
  <c r="Y138" i="1" s="1"/>
  <c r="Z138" i="1" s="1"/>
  <c r="AV137" i="1"/>
  <c r="AW137" i="1" s="1"/>
  <c r="AE135" i="1" l="1"/>
  <c r="AF135" i="1" s="1"/>
  <c r="AB137" i="1"/>
  <c r="B136" i="1"/>
  <c r="AD136" i="1"/>
  <c r="AG134" i="1"/>
  <c r="AX137" i="1"/>
  <c r="AZ138" i="1"/>
  <c r="BA138" i="1" s="1"/>
  <c r="BB138" i="1" s="1"/>
  <c r="AC140" i="1"/>
  <c r="AU139" i="1"/>
  <c r="AY139" i="1"/>
  <c r="AZ139" i="1" s="1"/>
  <c r="BA139" i="1" s="1"/>
  <c r="BB139" i="1" s="1"/>
  <c r="X139" i="1"/>
  <c r="Y139" i="1" s="1"/>
  <c r="Z139" i="1" s="1"/>
  <c r="AG135" i="1" l="1"/>
  <c r="AE136" i="1"/>
  <c r="AF136" i="1" s="1"/>
  <c r="AB138" i="1"/>
  <c r="B137" i="1"/>
  <c r="AD137" i="1"/>
  <c r="AV139" i="1"/>
  <c r="AW139" i="1" s="1"/>
  <c r="AC141" i="1"/>
  <c r="AU140" i="1"/>
  <c r="X140" i="1"/>
  <c r="AY140" i="1"/>
  <c r="Y140" i="1"/>
  <c r="Z140" i="1" s="1"/>
  <c r="AE137" i="1" l="1"/>
  <c r="AF137" i="1" s="1"/>
  <c r="AB139" i="1"/>
  <c r="B138" i="1"/>
  <c r="AD138" i="1"/>
  <c r="AG136" i="1"/>
  <c r="AV140" i="1"/>
  <c r="AW140" i="1" s="1"/>
  <c r="AC142" i="1"/>
  <c r="AY141" i="1"/>
  <c r="AZ141" i="1" s="1"/>
  <c r="BA141" i="1" s="1"/>
  <c r="BB141" i="1" s="1"/>
  <c r="AU141" i="1"/>
  <c r="AV141" i="1" s="1"/>
  <c r="AW141" i="1" s="1"/>
  <c r="AX141" i="1" s="1"/>
  <c r="X141" i="1"/>
  <c r="Y141" i="1" s="1"/>
  <c r="Z141" i="1" s="1"/>
  <c r="AZ140" i="1"/>
  <c r="BA140" i="1" s="1"/>
  <c r="AX139" i="1"/>
  <c r="BB140" i="1" l="1"/>
  <c r="AG137" i="1"/>
  <c r="AE138" i="1"/>
  <c r="AF138" i="1" s="1"/>
  <c r="AG138" i="1" s="1"/>
  <c r="AB140" i="1"/>
  <c r="B139" i="1"/>
  <c r="AD139" i="1"/>
  <c r="AX140" i="1"/>
  <c r="AC143" i="1"/>
  <c r="AU142" i="1"/>
  <c r="X142" i="1"/>
  <c r="Y142" i="1" s="1"/>
  <c r="Z142" i="1" s="1"/>
  <c r="AY142" i="1"/>
  <c r="AE139" i="1" l="1"/>
  <c r="AF139" i="1" s="1"/>
  <c r="B140" i="1"/>
  <c r="AB141" i="1"/>
  <c r="AD140" i="1"/>
  <c r="AZ142" i="1"/>
  <c r="BA142" i="1" s="1"/>
  <c r="AC144" i="1"/>
  <c r="AY143" i="1"/>
  <c r="AZ143" i="1" s="1"/>
  <c r="BA143" i="1" s="1"/>
  <c r="BB143" i="1" s="1"/>
  <c r="AU143" i="1"/>
  <c r="AV143" i="1" s="1"/>
  <c r="AW143" i="1" s="1"/>
  <c r="AX143" i="1" s="1"/>
  <c r="X143" i="1"/>
  <c r="Y143" i="1" s="1"/>
  <c r="Z143" i="1" s="1"/>
  <c r="AV142" i="1"/>
  <c r="AW142" i="1" s="1"/>
  <c r="AX142" i="1"/>
  <c r="B141" i="1" l="1"/>
  <c r="AB142" i="1"/>
  <c r="AD141" i="1"/>
  <c r="AG139" i="1"/>
  <c r="AE140" i="1"/>
  <c r="AF140" i="1" s="1"/>
  <c r="AC145" i="1"/>
  <c r="AY144" i="1"/>
  <c r="AU144" i="1"/>
  <c r="X144" i="1"/>
  <c r="Y144" i="1" s="1"/>
  <c r="BB142" i="1"/>
  <c r="AG140" i="1" l="1"/>
  <c r="B142" i="1"/>
  <c r="AB143" i="1"/>
  <c r="AD142" i="1"/>
  <c r="AE142" i="1" s="1"/>
  <c r="AF142" i="1" s="1"/>
  <c r="AG142" i="1" s="1"/>
  <c r="AE141" i="1"/>
  <c r="AF141" i="1" s="1"/>
  <c r="AG141" i="1" s="1"/>
  <c r="Z144" i="1"/>
  <c r="AC146" i="1"/>
  <c r="AU145" i="1"/>
  <c r="AV145" i="1" s="1"/>
  <c r="AW145" i="1" s="1"/>
  <c r="AX145" i="1" s="1"/>
  <c r="AY145" i="1"/>
  <c r="AZ145" i="1" s="1"/>
  <c r="BA145" i="1" s="1"/>
  <c r="BB145" i="1" s="1"/>
  <c r="X145" i="1"/>
  <c r="Y145" i="1" s="1"/>
  <c r="Z145" i="1" s="1"/>
  <c r="AV144" i="1"/>
  <c r="AW144" i="1" s="1"/>
  <c r="AX144" i="1" s="1"/>
  <c r="AZ144" i="1"/>
  <c r="BA144" i="1" s="1"/>
  <c r="AB144" i="1" l="1"/>
  <c r="B143" i="1"/>
  <c r="AD143" i="1"/>
  <c r="BB144" i="1"/>
  <c r="AC147" i="1"/>
  <c r="AU146" i="1"/>
  <c r="AY146" i="1"/>
  <c r="AZ146" i="1" s="1"/>
  <c r="BA146" i="1" s="1"/>
  <c r="BB146" i="1" s="1"/>
  <c r="X146" i="1"/>
  <c r="Y146" i="1"/>
  <c r="Z146" i="1" s="1"/>
  <c r="AE143" i="1" l="1"/>
  <c r="AF143" i="1" s="1"/>
  <c r="AB145" i="1"/>
  <c r="B144" i="1"/>
  <c r="AD144" i="1"/>
  <c r="AV146" i="1"/>
  <c r="AW146" i="1" s="1"/>
  <c r="AC148" i="1"/>
  <c r="AY147" i="1"/>
  <c r="AZ147" i="1" s="1"/>
  <c r="BA147" i="1" s="1"/>
  <c r="BB147" i="1" s="1"/>
  <c r="AU147" i="1"/>
  <c r="X147" i="1"/>
  <c r="Y147" i="1" s="1"/>
  <c r="AE144" i="1" l="1"/>
  <c r="AF144" i="1" s="1"/>
  <c r="AG144" i="1" s="1"/>
  <c r="AB146" i="1"/>
  <c r="B145" i="1"/>
  <c r="AD145" i="1"/>
  <c r="AG143" i="1"/>
  <c r="Z147" i="1"/>
  <c r="AC149" i="1"/>
  <c r="AU148" i="1"/>
  <c r="AY148" i="1"/>
  <c r="AZ148" i="1" s="1"/>
  <c r="BA148" i="1" s="1"/>
  <c r="BB148" i="1" s="1"/>
  <c r="X148" i="1"/>
  <c r="Y148" i="1"/>
  <c r="Z148" i="1" s="1"/>
  <c r="AV147" i="1"/>
  <c r="AW147" i="1" s="1"/>
  <c r="AX146" i="1"/>
  <c r="AE145" i="1" l="1"/>
  <c r="AF145" i="1" s="1"/>
  <c r="AG145" i="1" s="1"/>
  <c r="AB147" i="1"/>
  <c r="B146" i="1"/>
  <c r="AD146" i="1"/>
  <c r="AE146" i="1" s="1"/>
  <c r="AF146" i="1" s="1"/>
  <c r="AG146" i="1" s="1"/>
  <c r="AX147" i="1"/>
  <c r="AV148" i="1"/>
  <c r="AW148" i="1" s="1"/>
  <c r="AC150" i="1"/>
  <c r="AU149" i="1"/>
  <c r="AV149" i="1" s="1"/>
  <c r="AW149" i="1" s="1"/>
  <c r="AX149" i="1" s="1"/>
  <c r="AY149" i="1"/>
  <c r="X149" i="1"/>
  <c r="Y149" i="1" s="1"/>
  <c r="Z149" i="1" l="1"/>
  <c r="B147" i="1"/>
  <c r="AB148" i="1"/>
  <c r="AD147" i="1"/>
  <c r="AZ149" i="1"/>
  <c r="BA149" i="1" s="1"/>
  <c r="AX148" i="1"/>
  <c r="AC151" i="1"/>
  <c r="AY150" i="1"/>
  <c r="AU150" i="1"/>
  <c r="AV150" i="1" s="1"/>
  <c r="AW150" i="1" s="1"/>
  <c r="AX150" i="1" s="1"/>
  <c r="X150" i="1"/>
  <c r="Y150" i="1"/>
  <c r="Z150" i="1" s="1"/>
  <c r="AE147" i="1" l="1"/>
  <c r="AB149" i="1"/>
  <c r="B148" i="1"/>
  <c r="AD148" i="1"/>
  <c r="AZ150" i="1"/>
  <c r="BA150" i="1" s="1"/>
  <c r="BB149" i="1"/>
  <c r="AC152" i="1"/>
  <c r="AU151" i="1"/>
  <c r="AV151" i="1" s="1"/>
  <c r="AW151" i="1" s="1"/>
  <c r="AX151" i="1" s="1"/>
  <c r="AY151" i="1"/>
  <c r="AZ151" i="1" s="1"/>
  <c r="BA151" i="1" s="1"/>
  <c r="BB151" i="1" s="1"/>
  <c r="X151" i="1"/>
  <c r="Y151" i="1" s="1"/>
  <c r="Z151" i="1" s="1"/>
  <c r="AE148" i="1" l="1"/>
  <c r="AF148" i="1" s="1"/>
  <c r="AG148" i="1" s="1"/>
  <c r="AB150" i="1"/>
  <c r="B149" i="1"/>
  <c r="AD149" i="1"/>
  <c r="AF147" i="1"/>
  <c r="AG147" i="1" s="1"/>
  <c r="BB150" i="1"/>
  <c r="AC153" i="1"/>
  <c r="AY152" i="1"/>
  <c r="AU152" i="1"/>
  <c r="AV152" i="1" s="1"/>
  <c r="AW152" i="1" s="1"/>
  <c r="AX152" i="1" s="1"/>
  <c r="X152" i="1"/>
  <c r="Y152" i="1" s="1"/>
  <c r="Z152" i="1" s="1"/>
  <c r="AE149" i="1" l="1"/>
  <c r="B150" i="1"/>
  <c r="AB151" i="1"/>
  <c r="AD150" i="1"/>
  <c r="AC154" i="1"/>
  <c r="AU153" i="1"/>
  <c r="AV153" i="1" s="1"/>
  <c r="AW153" i="1" s="1"/>
  <c r="AX153" i="1" s="1"/>
  <c r="AY153" i="1"/>
  <c r="AZ153" i="1" s="1"/>
  <c r="BA153" i="1" s="1"/>
  <c r="BB153" i="1" s="1"/>
  <c r="X153" i="1"/>
  <c r="Y153" i="1" s="1"/>
  <c r="AZ152" i="1"/>
  <c r="BA152" i="1" s="1"/>
  <c r="B151" i="1" l="1"/>
  <c r="AB152" i="1"/>
  <c r="AD151" i="1"/>
  <c r="AE150" i="1"/>
  <c r="AF150" i="1" s="1"/>
  <c r="AF149" i="1"/>
  <c r="AG149" i="1" s="1"/>
  <c r="BB152" i="1"/>
  <c r="Z153" i="1"/>
  <c r="AC155" i="1"/>
  <c r="AU154" i="1"/>
  <c r="AY154" i="1"/>
  <c r="AZ154" i="1" s="1"/>
  <c r="BA154" i="1" s="1"/>
  <c r="BB154" i="1" s="1"/>
  <c r="X154" i="1"/>
  <c r="Y154" i="1" s="1"/>
  <c r="Z154" i="1" s="1"/>
  <c r="B152" i="1" l="1"/>
  <c r="AB153" i="1"/>
  <c r="AD152" i="1"/>
  <c r="AG150" i="1"/>
  <c r="AE151" i="1"/>
  <c r="AV154" i="1"/>
  <c r="AW154" i="1" s="1"/>
  <c r="AC156" i="1"/>
  <c r="X155" i="1"/>
  <c r="AU155" i="1"/>
  <c r="AV155" i="1" s="1"/>
  <c r="AW155" i="1" s="1"/>
  <c r="AX155" i="1" s="1"/>
  <c r="AY155" i="1"/>
  <c r="AZ155" i="1" s="1"/>
  <c r="BA155" i="1" s="1"/>
  <c r="BB155" i="1" s="1"/>
  <c r="Y155" i="1"/>
  <c r="B153" i="1" l="1"/>
  <c r="AB154" i="1"/>
  <c r="AD153" i="1"/>
  <c r="Z155" i="1"/>
  <c r="AF151" i="1"/>
  <c r="AG151" i="1" s="1"/>
  <c r="AE152" i="1"/>
  <c r="AX154" i="1"/>
  <c r="AC157" i="1"/>
  <c r="AU156" i="1"/>
  <c r="AY156" i="1"/>
  <c r="AZ156" i="1" s="1"/>
  <c r="BA156" i="1" s="1"/>
  <c r="BB156" i="1" s="1"/>
  <c r="X156" i="1"/>
  <c r="Y156" i="1" s="1"/>
  <c r="Z156" i="1" s="1"/>
  <c r="AE153" i="1" l="1"/>
  <c r="AF153" i="1" s="1"/>
  <c r="AG153" i="1" s="1"/>
  <c r="AF152" i="1"/>
  <c r="AG152" i="1" s="1"/>
  <c r="B154" i="1"/>
  <c r="AB155" i="1"/>
  <c r="AD154" i="1"/>
  <c r="AC158" i="1"/>
  <c r="AU157" i="1"/>
  <c r="AV157" i="1" s="1"/>
  <c r="AW157" i="1" s="1"/>
  <c r="AX157" i="1" s="1"/>
  <c r="AY157" i="1"/>
  <c r="AZ157" i="1" s="1"/>
  <c r="BA157" i="1" s="1"/>
  <c r="BB157" i="1" s="1"/>
  <c r="X157" i="1"/>
  <c r="Y157" i="1" s="1"/>
  <c r="Z157" i="1" s="1"/>
  <c r="AV156" i="1"/>
  <c r="AW156" i="1" s="1"/>
  <c r="AB156" i="1" l="1"/>
  <c r="B155" i="1"/>
  <c r="AD155" i="1"/>
  <c r="AE155" i="1" s="1"/>
  <c r="AF155" i="1" s="1"/>
  <c r="AG155" i="1" s="1"/>
  <c r="AE154" i="1"/>
  <c r="AF154" i="1"/>
  <c r="AG154" i="1" s="1"/>
  <c r="AX156" i="1"/>
  <c r="AC159" i="1"/>
  <c r="AY158" i="1"/>
  <c r="AU158" i="1"/>
  <c r="X158" i="1"/>
  <c r="Y158" i="1" s="1"/>
  <c r="Z158" i="1" s="1"/>
  <c r="B156" i="1" l="1"/>
  <c r="AB157" i="1"/>
  <c r="AD156" i="1"/>
  <c r="AV158" i="1"/>
  <c r="AW158" i="1" s="1"/>
  <c r="AZ158" i="1"/>
  <c r="BA158" i="1" s="1"/>
  <c r="AC160" i="1"/>
  <c r="AY159" i="1"/>
  <c r="AZ159" i="1" s="1"/>
  <c r="BA159" i="1" s="1"/>
  <c r="BB159" i="1" s="1"/>
  <c r="X159" i="1"/>
  <c r="AU159" i="1"/>
  <c r="AV159" i="1" s="1"/>
  <c r="AW159" i="1" s="1"/>
  <c r="AX159" i="1" s="1"/>
  <c r="Y159" i="1"/>
  <c r="Z159" i="1" s="1"/>
  <c r="AB158" i="1" l="1"/>
  <c r="B157" i="1"/>
  <c r="AD157" i="1"/>
  <c r="AE156" i="1"/>
  <c r="AF156" i="1" s="1"/>
  <c r="AG156" i="1" s="1"/>
  <c r="AC161" i="1"/>
  <c r="AU160" i="1"/>
  <c r="AY160" i="1"/>
  <c r="X160" i="1"/>
  <c r="Y160" i="1" s="1"/>
  <c r="BB158" i="1"/>
  <c r="AX158" i="1"/>
  <c r="AE157" i="1" l="1"/>
  <c r="AF157" i="1" s="1"/>
  <c r="AB159" i="1"/>
  <c r="B158" i="1"/>
  <c r="AD158" i="1"/>
  <c r="AE158" i="1" s="1"/>
  <c r="AF158" i="1" s="1"/>
  <c r="AG158" i="1" s="1"/>
  <c r="Z160" i="1"/>
  <c r="AC162" i="1"/>
  <c r="AU161" i="1"/>
  <c r="AY161" i="1"/>
  <c r="AZ161" i="1" s="1"/>
  <c r="BA161" i="1" s="1"/>
  <c r="BB161" i="1" s="1"/>
  <c r="X161" i="1"/>
  <c r="Y161" i="1" s="1"/>
  <c r="Z161" i="1" s="1"/>
  <c r="AZ160" i="1"/>
  <c r="BA160" i="1" s="1"/>
  <c r="AV160" i="1"/>
  <c r="AW160" i="1" s="1"/>
  <c r="AX160" i="1" l="1"/>
  <c r="AG157" i="1"/>
  <c r="B159" i="1"/>
  <c r="AB160" i="1"/>
  <c r="AD159" i="1"/>
  <c r="BB160" i="1"/>
  <c r="AV161" i="1"/>
  <c r="AW161" i="1" s="1"/>
  <c r="AC163" i="1"/>
  <c r="AY162" i="1"/>
  <c r="AU162" i="1"/>
  <c r="AV162" i="1" s="1"/>
  <c r="AW162" i="1" s="1"/>
  <c r="AX162" i="1" s="1"/>
  <c r="X162" i="1"/>
  <c r="Y162" i="1" s="1"/>
  <c r="Z162" i="1" s="1"/>
  <c r="AB161" i="1" l="1"/>
  <c r="B160" i="1"/>
  <c r="AD160" i="1"/>
  <c r="AE159" i="1"/>
  <c r="AF159" i="1"/>
  <c r="AC164" i="1"/>
  <c r="AU163" i="1"/>
  <c r="AY163" i="1"/>
  <c r="X163" i="1"/>
  <c r="Y163" i="1" s="1"/>
  <c r="AZ162" i="1"/>
  <c r="BA162" i="1" s="1"/>
  <c r="AX161" i="1"/>
  <c r="Z163" i="1" l="1"/>
  <c r="AG159" i="1"/>
  <c r="AE160" i="1"/>
  <c r="AF160" i="1" s="1"/>
  <c r="AG160" i="1" s="1"/>
  <c r="B161" i="1"/>
  <c r="AB162" i="1"/>
  <c r="AD161" i="1"/>
  <c r="AE161" i="1" s="1"/>
  <c r="AF161" i="1" s="1"/>
  <c r="AG161" i="1" s="1"/>
  <c r="BB162" i="1"/>
  <c r="AV163" i="1"/>
  <c r="AW163" i="1" s="1"/>
  <c r="AC165" i="1"/>
  <c r="AY164" i="1"/>
  <c r="AU164" i="1"/>
  <c r="X164" i="1"/>
  <c r="Y164" i="1" s="1"/>
  <c r="AZ163" i="1"/>
  <c r="BA163" i="1" s="1"/>
  <c r="AX163" i="1" l="1"/>
  <c r="B162" i="1"/>
  <c r="AB163" i="1"/>
  <c r="AD162" i="1"/>
  <c r="BB163" i="1"/>
  <c r="Z164" i="1"/>
  <c r="AV164" i="1"/>
  <c r="AW164" i="1" s="1"/>
  <c r="AC166" i="1"/>
  <c r="AU165" i="1"/>
  <c r="AY165" i="1"/>
  <c r="X165" i="1"/>
  <c r="Y165" i="1" s="1"/>
  <c r="Z165" i="1" s="1"/>
  <c r="AZ164" i="1"/>
  <c r="BA164" i="1" s="1"/>
  <c r="B163" i="1" l="1"/>
  <c r="AB164" i="1"/>
  <c r="AD163" i="1"/>
  <c r="AE162" i="1"/>
  <c r="AF162" i="1" s="1"/>
  <c r="BB164" i="1"/>
  <c r="AV165" i="1"/>
  <c r="AW165" i="1" s="1"/>
  <c r="AX165" i="1" s="1"/>
  <c r="AX164" i="1"/>
  <c r="AZ165" i="1"/>
  <c r="BA165" i="1" s="1"/>
  <c r="AC167" i="1"/>
  <c r="AY166" i="1"/>
  <c r="AU166" i="1"/>
  <c r="X166" i="1"/>
  <c r="Y166" i="1" s="1"/>
  <c r="Z166" i="1" s="1"/>
  <c r="AB165" i="1" l="1"/>
  <c r="B164" i="1"/>
  <c r="AD164" i="1"/>
  <c r="AG162" i="1"/>
  <c r="AE163" i="1"/>
  <c r="AF163" i="1" s="1"/>
  <c r="AZ166" i="1"/>
  <c r="BA166" i="1" s="1"/>
  <c r="BB166" i="1" s="1"/>
  <c r="AC168" i="1"/>
  <c r="AU167" i="1"/>
  <c r="AY167" i="1"/>
  <c r="X167" i="1"/>
  <c r="AV166" i="1"/>
  <c r="AW166" i="1" s="1"/>
  <c r="AX166" i="1" s="1"/>
  <c r="BB165" i="1"/>
  <c r="AG163" i="1" l="1"/>
  <c r="Y167" i="1"/>
  <c r="Z167" i="1" s="1"/>
  <c r="O167" i="1" s="1"/>
  <c r="O37" i="1" s="1"/>
  <c r="N37" i="2" s="1"/>
  <c r="AE164" i="1"/>
  <c r="AF164" i="1" s="1"/>
  <c r="B165" i="1"/>
  <c r="AB166" i="1"/>
  <c r="AD165" i="1"/>
  <c r="AV167" i="1"/>
  <c r="AZ167" i="1"/>
  <c r="AC169" i="1"/>
  <c r="AU168" i="1"/>
  <c r="AY168" i="1"/>
  <c r="AZ168" i="1" s="1"/>
  <c r="BA168" i="1" s="1"/>
  <c r="BB168" i="1" s="1"/>
  <c r="X168" i="1"/>
  <c r="Y168" i="1" s="1"/>
  <c r="Z168" i="1" s="1"/>
  <c r="AW167" i="1" l="1"/>
  <c r="BA167" i="1"/>
  <c r="AB167" i="1"/>
  <c r="B166" i="1"/>
  <c r="AD166" i="1"/>
  <c r="AG164" i="1"/>
  <c r="AE165" i="1"/>
  <c r="AF165" i="1" s="1"/>
  <c r="AG165" i="1" s="1"/>
  <c r="AX167" i="1"/>
  <c r="W167" i="1" s="1"/>
  <c r="W37" i="1" s="1"/>
  <c r="V37" i="2" s="1"/>
  <c r="BB167" i="1"/>
  <c r="V167" i="1" s="1"/>
  <c r="V37" i="1" s="1"/>
  <c r="U37" i="2" s="1"/>
  <c r="AV168" i="1"/>
  <c r="AW168" i="1" s="1"/>
  <c r="AC170" i="1"/>
  <c r="X169" i="1"/>
  <c r="AY169" i="1"/>
  <c r="AU169" i="1"/>
  <c r="Y169" i="1" l="1"/>
  <c r="Z169" i="1" s="1"/>
  <c r="AE166" i="1"/>
  <c r="AF166" i="1" s="1"/>
  <c r="B167" i="1"/>
  <c r="AB168" i="1"/>
  <c r="AD167" i="1"/>
  <c r="AX168" i="1"/>
  <c r="AV169" i="1"/>
  <c r="AW169" i="1" s="1"/>
  <c r="AZ169" i="1"/>
  <c r="BA169" i="1" s="1"/>
  <c r="BB169" i="1" s="1"/>
  <c r="AC171" i="1"/>
  <c r="AY170" i="1"/>
  <c r="AU170" i="1"/>
  <c r="X170" i="1"/>
  <c r="Y170" i="1" s="1"/>
  <c r="Z170" i="1" s="1"/>
  <c r="B168" i="1" l="1"/>
  <c r="AB169" i="1"/>
  <c r="AD168" i="1"/>
  <c r="AG166" i="1"/>
  <c r="AE167" i="1"/>
  <c r="AZ170" i="1"/>
  <c r="BA170" i="1" s="1"/>
  <c r="AX169" i="1"/>
  <c r="AV170" i="1"/>
  <c r="AW170" i="1" s="1"/>
  <c r="AC172" i="1"/>
  <c r="AY171" i="1"/>
  <c r="X171" i="1"/>
  <c r="AU171" i="1"/>
  <c r="AF167" i="1" l="1"/>
  <c r="AG167" i="1" s="1"/>
  <c r="N167" i="1"/>
  <c r="B169" i="1"/>
  <c r="AB170" i="1"/>
  <c r="AD169" i="1"/>
  <c r="Y171" i="1"/>
  <c r="Z171" i="1" s="1"/>
  <c r="AE168" i="1"/>
  <c r="AF168" i="1" s="1"/>
  <c r="BB170" i="1"/>
  <c r="AV171" i="1"/>
  <c r="AW171" i="1" s="1"/>
  <c r="AZ171" i="1"/>
  <c r="BA171" i="1" s="1"/>
  <c r="AX170" i="1"/>
  <c r="AC173" i="1"/>
  <c r="X172" i="1"/>
  <c r="Y172" i="1" s="1"/>
  <c r="AU172" i="1"/>
  <c r="AY172" i="1"/>
  <c r="Z172" i="1" l="1"/>
  <c r="AG168" i="1"/>
  <c r="AB171" i="1"/>
  <c r="B170" i="1"/>
  <c r="AD170" i="1"/>
  <c r="AE169" i="1"/>
  <c r="AF169" i="1" s="1"/>
  <c r="AG169" i="1" s="1"/>
  <c r="AC174" i="1"/>
  <c r="AU173" i="1"/>
  <c r="AV173" i="1" s="1"/>
  <c r="AW173" i="1" s="1"/>
  <c r="AX173" i="1" s="1"/>
  <c r="AY173" i="1"/>
  <c r="X173" i="1"/>
  <c r="Y173" i="1" s="1"/>
  <c r="AZ172" i="1"/>
  <c r="BA172" i="1" s="1"/>
  <c r="BB171" i="1"/>
  <c r="AX171" i="1"/>
  <c r="AV172" i="1"/>
  <c r="AW172" i="1" s="1"/>
  <c r="AE170" i="1" l="1"/>
  <c r="AF170" i="1" s="1"/>
  <c r="AB172" i="1"/>
  <c r="B171" i="1"/>
  <c r="AD171" i="1"/>
  <c r="AX172" i="1"/>
  <c r="BB172" i="1"/>
  <c r="Z173" i="1"/>
  <c r="AZ173" i="1"/>
  <c r="BA173" i="1" s="1"/>
  <c r="BB173" i="1" s="1"/>
  <c r="AC175" i="1"/>
  <c r="AU174" i="1"/>
  <c r="X174" i="1"/>
  <c r="AY174" i="1"/>
  <c r="AE171" i="1" l="1"/>
  <c r="AF171" i="1" s="1"/>
  <c r="B172" i="1"/>
  <c r="AB173" i="1"/>
  <c r="AD172" i="1"/>
  <c r="AG170" i="1"/>
  <c r="AZ174" i="1"/>
  <c r="BA174" i="1" s="1"/>
  <c r="BB174" i="1" s="1"/>
  <c r="Y174" i="1"/>
  <c r="Z174" i="1" s="1"/>
  <c r="AV174" i="1"/>
  <c r="AW174" i="1" s="1"/>
  <c r="AC176" i="1"/>
  <c r="AU175" i="1"/>
  <c r="AY175" i="1"/>
  <c r="X175" i="1"/>
  <c r="Y175" i="1" s="1"/>
  <c r="B173" i="1" l="1"/>
  <c r="AB174" i="1"/>
  <c r="AD173" i="1"/>
  <c r="AE172" i="1"/>
  <c r="AF172" i="1" s="1"/>
  <c r="AG172" i="1" s="1"/>
  <c r="AG171" i="1"/>
  <c r="AV175" i="1"/>
  <c r="AW175" i="1" s="1"/>
  <c r="Z175" i="1"/>
  <c r="AZ175" i="1"/>
  <c r="BA175" i="1" s="1"/>
  <c r="BB175" i="1" s="1"/>
  <c r="AC177" i="1"/>
  <c r="AY176" i="1"/>
  <c r="AU176" i="1"/>
  <c r="X176" i="1"/>
  <c r="Y176" i="1" s="1"/>
  <c r="AX174" i="1"/>
  <c r="AB175" i="1" l="1"/>
  <c r="B174" i="1"/>
  <c r="AD174" i="1"/>
  <c r="AE173" i="1"/>
  <c r="AF173" i="1" s="1"/>
  <c r="AG173" i="1" s="1"/>
  <c r="Z176" i="1"/>
  <c r="AV176" i="1"/>
  <c r="AW176" i="1" s="1"/>
  <c r="AX176" i="1" s="1"/>
  <c r="AZ176" i="1"/>
  <c r="AC178" i="1"/>
  <c r="AY177" i="1"/>
  <c r="X177" i="1"/>
  <c r="AU177" i="1"/>
  <c r="AX175" i="1"/>
  <c r="AE174" i="1" l="1"/>
  <c r="AF174" i="1" s="1"/>
  <c r="AB176" i="1"/>
  <c r="B175" i="1"/>
  <c r="AD175" i="1"/>
  <c r="BA176" i="1"/>
  <c r="BB176" i="1" s="1"/>
  <c r="AV177" i="1"/>
  <c r="AW177" i="1" s="1"/>
  <c r="AX177" i="1" s="1"/>
  <c r="Y177" i="1"/>
  <c r="Z177" i="1" s="1"/>
  <c r="AZ177" i="1"/>
  <c r="BA177" i="1" s="1"/>
  <c r="AC179" i="1"/>
  <c r="AU178" i="1"/>
  <c r="AY178" i="1"/>
  <c r="X178" i="1"/>
  <c r="AG174" i="1" l="1"/>
  <c r="AE175" i="1"/>
  <c r="AF175" i="1"/>
  <c r="AG175" i="1" s="1"/>
  <c r="AB177" i="1"/>
  <c r="B176" i="1"/>
  <c r="AD176" i="1"/>
  <c r="BB177" i="1"/>
  <c r="Y178" i="1"/>
  <c r="Z178" i="1" s="1"/>
  <c r="AZ178" i="1"/>
  <c r="BA178" i="1" s="1"/>
  <c r="AV178" i="1"/>
  <c r="AW178" i="1" s="1"/>
  <c r="AC180" i="1"/>
  <c r="AY179" i="1"/>
  <c r="X179" i="1"/>
  <c r="Y179" i="1" s="1"/>
  <c r="Z179" i="1" s="1"/>
  <c r="AU179" i="1"/>
  <c r="AE176" i="1" l="1"/>
  <c r="B177" i="1"/>
  <c r="AB178" i="1"/>
  <c r="AD177" i="1"/>
  <c r="AV179" i="1"/>
  <c r="AW179" i="1" s="1"/>
  <c r="AX178" i="1"/>
  <c r="BB178" i="1"/>
  <c r="AZ179" i="1"/>
  <c r="BA179" i="1" s="1"/>
  <c r="BB179" i="1" s="1"/>
  <c r="AC181" i="1"/>
  <c r="AU180" i="1"/>
  <c r="X180" i="1"/>
  <c r="Y180" i="1" s="1"/>
  <c r="AY180" i="1"/>
  <c r="AE177" i="1" l="1"/>
  <c r="AF177" i="1" s="1"/>
  <c r="AG177" i="1" s="1"/>
  <c r="Z180" i="1"/>
  <c r="B178" i="1"/>
  <c r="AB179" i="1"/>
  <c r="AD178" i="1"/>
  <c r="AF176" i="1"/>
  <c r="AG176" i="1" s="1"/>
  <c r="AX179" i="1"/>
  <c r="AZ180" i="1"/>
  <c r="BA180" i="1" s="1"/>
  <c r="AV180" i="1"/>
  <c r="AW180" i="1" s="1"/>
  <c r="AC182" i="1"/>
  <c r="AU181" i="1"/>
  <c r="AV181" i="1" s="1"/>
  <c r="AW181" i="1" s="1"/>
  <c r="AX181" i="1" s="1"/>
  <c r="AY181" i="1"/>
  <c r="X181" i="1"/>
  <c r="Y181" i="1" s="1"/>
  <c r="Z181" i="1" s="1"/>
  <c r="AE178" i="1" l="1"/>
  <c r="AF178" i="1" s="1"/>
  <c r="B179" i="1"/>
  <c r="AB180" i="1"/>
  <c r="AD179" i="1"/>
  <c r="BB180" i="1"/>
  <c r="AX180" i="1"/>
  <c r="AZ181" i="1"/>
  <c r="BA181" i="1" s="1"/>
  <c r="AC183" i="1"/>
  <c r="AY182" i="1"/>
  <c r="AU182" i="1"/>
  <c r="X182" i="1"/>
  <c r="Y182" i="1" s="1"/>
  <c r="Z182" i="1" s="1"/>
  <c r="AB181" i="1" l="1"/>
  <c r="B180" i="1"/>
  <c r="AD180" i="1"/>
  <c r="AG178" i="1"/>
  <c r="AE179" i="1"/>
  <c r="AF179" i="1" s="1"/>
  <c r="AV182" i="1"/>
  <c r="AW182" i="1" s="1"/>
  <c r="AZ182" i="1"/>
  <c r="BA182" i="1" s="1"/>
  <c r="BB181" i="1"/>
  <c r="AC184" i="1"/>
  <c r="AU183" i="1"/>
  <c r="AY183" i="1"/>
  <c r="X183" i="1"/>
  <c r="Y183" i="1" s="1"/>
  <c r="Z183" i="1" s="1"/>
  <c r="AG179" i="1" l="1"/>
  <c r="AE180" i="1"/>
  <c r="AF180" i="1"/>
  <c r="B181" i="1"/>
  <c r="AB182" i="1"/>
  <c r="AD181" i="1"/>
  <c r="AZ183" i="1"/>
  <c r="BA183" i="1" s="1"/>
  <c r="BB183" i="1" s="1"/>
  <c r="AC185" i="1"/>
  <c r="AU184" i="1"/>
  <c r="X184" i="1"/>
  <c r="AY184" i="1"/>
  <c r="Y184" i="1"/>
  <c r="Z184" i="1" s="1"/>
  <c r="BB182" i="1"/>
  <c r="AX182" i="1"/>
  <c r="AV183" i="1"/>
  <c r="AW183" i="1" s="1"/>
  <c r="AE181" i="1" l="1"/>
  <c r="AF181" i="1" s="1"/>
  <c r="AG180" i="1"/>
  <c r="AB183" i="1"/>
  <c r="B182" i="1"/>
  <c r="AD182" i="1"/>
  <c r="AX183" i="1"/>
  <c r="AZ184" i="1"/>
  <c r="BA184" i="1" s="1"/>
  <c r="AV184" i="1"/>
  <c r="AW184" i="1" s="1"/>
  <c r="AC186" i="1"/>
  <c r="AY185" i="1"/>
  <c r="AU185" i="1"/>
  <c r="X185" i="1"/>
  <c r="AE182" i="1" l="1"/>
  <c r="AF182" i="1" s="1"/>
  <c r="B183" i="1"/>
  <c r="AB184" i="1"/>
  <c r="AD183" i="1"/>
  <c r="AG181" i="1"/>
  <c r="AX184" i="1"/>
  <c r="Y185" i="1"/>
  <c r="Z185" i="1" s="1"/>
  <c r="AV185" i="1"/>
  <c r="AW185" i="1" s="1"/>
  <c r="AZ185" i="1"/>
  <c r="BA185" i="1" s="1"/>
  <c r="AC187" i="1"/>
  <c r="X186" i="1"/>
  <c r="Y186" i="1" s="1"/>
  <c r="Z186" i="1" s="1"/>
  <c r="AU186" i="1"/>
  <c r="AV186" i="1" s="1"/>
  <c r="AW186" i="1" s="1"/>
  <c r="AX186" i="1" s="1"/>
  <c r="AY186" i="1"/>
  <c r="AZ186" i="1" s="1"/>
  <c r="BA186" i="1" s="1"/>
  <c r="BB186" i="1" s="1"/>
  <c r="BB184" i="1"/>
  <c r="AG182" i="1" l="1"/>
  <c r="AE183" i="1"/>
  <c r="AF183" i="1" s="1"/>
  <c r="B184" i="1"/>
  <c r="AB185" i="1"/>
  <c r="AD184" i="1"/>
  <c r="BB185" i="1"/>
  <c r="AX185" i="1"/>
  <c r="AC188" i="1"/>
  <c r="AU187" i="1"/>
  <c r="X187" i="1"/>
  <c r="AY187" i="1"/>
  <c r="Y187" i="1"/>
  <c r="Z187" i="1" s="1"/>
  <c r="B185" i="1" l="1"/>
  <c r="AB186" i="1"/>
  <c r="AD185" i="1"/>
  <c r="AG183" i="1"/>
  <c r="AE184" i="1"/>
  <c r="AF184" i="1" s="1"/>
  <c r="AC189" i="1"/>
  <c r="AY188" i="1"/>
  <c r="AZ188" i="1" s="1"/>
  <c r="BA188" i="1" s="1"/>
  <c r="BB188" i="1" s="1"/>
  <c r="X188" i="1"/>
  <c r="AU188" i="1"/>
  <c r="Y188" i="1"/>
  <c r="Z188" i="1" s="1"/>
  <c r="AZ187" i="1"/>
  <c r="BA187" i="1" s="1"/>
  <c r="AV187" i="1"/>
  <c r="AW187" i="1" s="1"/>
  <c r="AG184" i="1" l="1"/>
  <c r="AB187" i="1"/>
  <c r="B186" i="1"/>
  <c r="AD186" i="1"/>
  <c r="AE185" i="1"/>
  <c r="AF185" i="1" s="1"/>
  <c r="AG185" i="1" s="1"/>
  <c r="AV188" i="1"/>
  <c r="AW188" i="1" s="1"/>
  <c r="AX187" i="1"/>
  <c r="BB187" i="1"/>
  <c r="AC190" i="1"/>
  <c r="AY189" i="1"/>
  <c r="AU189" i="1"/>
  <c r="AV189" i="1" s="1"/>
  <c r="AW189" i="1" s="1"/>
  <c r="AX189" i="1" s="1"/>
  <c r="X189" i="1"/>
  <c r="Y189" i="1" s="1"/>
  <c r="Z189" i="1" s="1"/>
  <c r="AE186" i="1" l="1"/>
  <c r="B187" i="1"/>
  <c r="AB188" i="1"/>
  <c r="AD187" i="1"/>
  <c r="AC191" i="1"/>
  <c r="AY190" i="1"/>
  <c r="AZ190" i="1" s="1"/>
  <c r="BA190" i="1" s="1"/>
  <c r="BB190" i="1" s="1"/>
  <c r="AU190" i="1"/>
  <c r="AV190" i="1" s="1"/>
  <c r="AW190" i="1" s="1"/>
  <c r="AX190" i="1" s="1"/>
  <c r="X190" i="1"/>
  <c r="Y190" i="1" s="1"/>
  <c r="AX188" i="1"/>
  <c r="AZ189" i="1"/>
  <c r="BA189" i="1" s="1"/>
  <c r="AB189" i="1" l="1"/>
  <c r="B188" i="1"/>
  <c r="AD188" i="1"/>
  <c r="AE187" i="1"/>
  <c r="AF187" i="1" s="1"/>
  <c r="AF186" i="1"/>
  <c r="AG186" i="1" s="1"/>
  <c r="BB189" i="1"/>
  <c r="Z190" i="1"/>
  <c r="AC192" i="1"/>
  <c r="AY191" i="1"/>
  <c r="AU191" i="1"/>
  <c r="X191" i="1"/>
  <c r="Y191" i="1" s="1"/>
  <c r="Z191" i="1" s="1"/>
  <c r="AG187" i="1" l="1"/>
  <c r="AE188" i="1"/>
  <c r="AF188" i="1" s="1"/>
  <c r="B189" i="1"/>
  <c r="AB190" i="1"/>
  <c r="AD189" i="1"/>
  <c r="AV191" i="1"/>
  <c r="AW191" i="1" s="1"/>
  <c r="AX191" i="1" s="1"/>
  <c r="AZ191" i="1"/>
  <c r="BA191" i="1" s="1"/>
  <c r="AC193" i="1"/>
  <c r="AU192" i="1"/>
  <c r="AV192" i="1" s="1"/>
  <c r="AW192" i="1" s="1"/>
  <c r="AX192" i="1" s="1"/>
  <c r="AY192" i="1"/>
  <c r="AZ192" i="1" s="1"/>
  <c r="BA192" i="1" s="1"/>
  <c r="BB192" i="1" s="1"/>
  <c r="X192" i="1"/>
  <c r="Y192" i="1" s="1"/>
  <c r="Z192" i="1" s="1"/>
  <c r="AE189" i="1" l="1"/>
  <c r="AF189" i="1" s="1"/>
  <c r="B190" i="1"/>
  <c r="AB191" i="1"/>
  <c r="AD190" i="1"/>
  <c r="AG188" i="1"/>
  <c r="AC194" i="1"/>
  <c r="AU193" i="1"/>
  <c r="X193" i="1"/>
  <c r="Y193" i="1" s="1"/>
  <c r="AY193" i="1"/>
  <c r="BB191" i="1"/>
  <c r="B191" i="1" l="1"/>
  <c r="AB192" i="1"/>
  <c r="AD191" i="1"/>
  <c r="AE191" i="1" s="1"/>
  <c r="AF191" i="1" s="1"/>
  <c r="AG191" i="1" s="1"/>
  <c r="AG189" i="1"/>
  <c r="Z193" i="1"/>
  <c r="AE190" i="1"/>
  <c r="AF190" i="1" s="1"/>
  <c r="AG190" i="1" s="1"/>
  <c r="AZ193" i="1"/>
  <c r="BA193" i="1" s="1"/>
  <c r="AV193" i="1"/>
  <c r="AW193" i="1" s="1"/>
  <c r="AC195" i="1"/>
  <c r="AU194" i="1"/>
  <c r="AV194" i="1" s="1"/>
  <c r="AW194" i="1" s="1"/>
  <c r="AX194" i="1" s="1"/>
  <c r="AY194" i="1"/>
  <c r="AZ194" i="1" s="1"/>
  <c r="BA194" i="1" s="1"/>
  <c r="BB194" i="1" s="1"/>
  <c r="X194" i="1"/>
  <c r="Y194" i="1" l="1"/>
  <c r="Z194" i="1" s="1"/>
  <c r="B192" i="1"/>
  <c r="AB193" i="1"/>
  <c r="AD192" i="1"/>
  <c r="AC196" i="1"/>
  <c r="AU195" i="1"/>
  <c r="X195" i="1"/>
  <c r="AY195" i="1"/>
  <c r="AX193" i="1"/>
  <c r="BB193" i="1"/>
  <c r="B193" i="1" l="1"/>
  <c r="AB194" i="1"/>
  <c r="AD193" i="1"/>
  <c r="AE192" i="1"/>
  <c r="AF192" i="1" s="1"/>
  <c r="AG192" i="1" s="1"/>
  <c r="Y195" i="1"/>
  <c r="Z195" i="1" s="1"/>
  <c r="AV195" i="1"/>
  <c r="AW195" i="1" s="1"/>
  <c r="AZ195" i="1"/>
  <c r="BA195" i="1" s="1"/>
  <c r="BB195" i="1" s="1"/>
  <c r="AC197" i="1"/>
  <c r="AU196" i="1"/>
  <c r="AV196" i="1" s="1"/>
  <c r="AW196" i="1" s="1"/>
  <c r="AX196" i="1" s="1"/>
  <c r="AY196" i="1"/>
  <c r="X196" i="1"/>
  <c r="Y196" i="1" s="1"/>
  <c r="Z196" i="1" s="1"/>
  <c r="AB195" i="1" l="1"/>
  <c r="B194" i="1"/>
  <c r="AD194" i="1"/>
  <c r="AE193" i="1"/>
  <c r="AF193" i="1" s="1"/>
  <c r="AX195" i="1"/>
  <c r="AZ196" i="1"/>
  <c r="BA196" i="1" s="1"/>
  <c r="AC198" i="1"/>
  <c r="AY197" i="1"/>
  <c r="AU197" i="1"/>
  <c r="X197" i="1"/>
  <c r="Y197" i="1" s="1"/>
  <c r="AG193" i="1" l="1"/>
  <c r="AE194" i="1"/>
  <c r="AF194" i="1" s="1"/>
  <c r="AG194" i="1" s="1"/>
  <c r="AB196" i="1"/>
  <c r="B195" i="1"/>
  <c r="AD195" i="1"/>
  <c r="BB196" i="1"/>
  <c r="Z197" i="1"/>
  <c r="AC199" i="1"/>
  <c r="AY198" i="1"/>
  <c r="AZ198" i="1" s="1"/>
  <c r="BA198" i="1" s="1"/>
  <c r="BB198" i="1" s="1"/>
  <c r="AU198" i="1"/>
  <c r="X198" i="1"/>
  <c r="Y198" i="1" s="1"/>
  <c r="Z198" i="1" s="1"/>
  <c r="AV197" i="1"/>
  <c r="AW197" i="1" s="1"/>
  <c r="AZ197" i="1"/>
  <c r="BA197" i="1" s="1"/>
  <c r="AE195" i="1" l="1"/>
  <c r="AF195" i="1" s="1"/>
  <c r="AB197" i="1"/>
  <c r="B196" i="1"/>
  <c r="AD196" i="1"/>
  <c r="AX197" i="1"/>
  <c r="BB197" i="1"/>
  <c r="AV198" i="1"/>
  <c r="AW198" i="1" s="1"/>
  <c r="AC200" i="1"/>
  <c r="AU199" i="1"/>
  <c r="AV199" i="1" s="1"/>
  <c r="AW199" i="1" s="1"/>
  <c r="AX199" i="1" s="1"/>
  <c r="X199" i="1"/>
  <c r="AY199" i="1"/>
  <c r="AZ199" i="1" s="1"/>
  <c r="BA199" i="1" s="1"/>
  <c r="BB199" i="1" s="1"/>
  <c r="AE196" i="1" l="1"/>
  <c r="AF196" i="1" s="1"/>
  <c r="AB198" i="1"/>
  <c r="B197" i="1"/>
  <c r="AD197" i="1"/>
  <c r="AG195" i="1"/>
  <c r="Y199" i="1"/>
  <c r="Z199" i="1" s="1"/>
  <c r="AC201" i="1"/>
  <c r="AU200" i="1"/>
  <c r="AV200" i="1" s="1"/>
  <c r="AW200" i="1" s="1"/>
  <c r="AX200" i="1" s="1"/>
  <c r="AY200" i="1"/>
  <c r="AZ200" i="1" s="1"/>
  <c r="BA200" i="1" s="1"/>
  <c r="BB200" i="1" s="1"/>
  <c r="X200" i="1"/>
  <c r="Y200" i="1" s="1"/>
  <c r="AX198" i="1"/>
  <c r="AE197" i="1" l="1"/>
  <c r="AF197" i="1" s="1"/>
  <c r="AG197" i="1" s="1"/>
  <c r="B198" i="1"/>
  <c r="AB199" i="1"/>
  <c r="AD198" i="1"/>
  <c r="AG196" i="1"/>
  <c r="Z200" i="1"/>
  <c r="AC202" i="1"/>
  <c r="AY201" i="1"/>
  <c r="X201" i="1"/>
  <c r="AU201" i="1"/>
  <c r="AB200" i="1" l="1"/>
  <c r="B199" i="1"/>
  <c r="AD199" i="1"/>
  <c r="AE198" i="1"/>
  <c r="AF198" i="1"/>
  <c r="Y201" i="1"/>
  <c r="Z201" i="1" s="1"/>
  <c r="AZ201" i="1"/>
  <c r="BA201" i="1" s="1"/>
  <c r="AC203" i="1"/>
  <c r="AY202" i="1"/>
  <c r="AU202" i="1"/>
  <c r="X202" i="1"/>
  <c r="Y202" i="1" s="1"/>
  <c r="Z202" i="1" s="1"/>
  <c r="AV201" i="1"/>
  <c r="AW201" i="1" s="1"/>
  <c r="AG198" i="1" l="1"/>
  <c r="AE199" i="1"/>
  <c r="AF199" i="1" s="1"/>
  <c r="AG199" i="1" s="1"/>
  <c r="AB201" i="1"/>
  <c r="B200" i="1"/>
  <c r="AD200" i="1"/>
  <c r="AX201" i="1"/>
  <c r="BB201" i="1"/>
  <c r="AV202" i="1"/>
  <c r="AW202" i="1" s="1"/>
  <c r="AZ202" i="1"/>
  <c r="BA202" i="1" s="1"/>
  <c r="AC204" i="1"/>
  <c r="X203" i="1"/>
  <c r="Y203" i="1" s="1"/>
  <c r="Z203" i="1" s="1"/>
  <c r="AU203" i="1"/>
  <c r="AY203" i="1"/>
  <c r="AE200" i="1" l="1"/>
  <c r="AF200" i="1" s="1"/>
  <c r="AB202" i="1"/>
  <c r="B201" i="1"/>
  <c r="AD201" i="1"/>
  <c r="BB202" i="1"/>
  <c r="AX202" i="1"/>
  <c r="AV203" i="1"/>
  <c r="AW203" i="1" s="1"/>
  <c r="AC205" i="1"/>
  <c r="AU204" i="1"/>
  <c r="AY204" i="1"/>
  <c r="X204" i="1"/>
  <c r="Y204" i="1" s="1"/>
  <c r="AZ203" i="1"/>
  <c r="BA203" i="1" s="1"/>
  <c r="Z204" i="1" l="1"/>
  <c r="AE201" i="1"/>
  <c r="AF201" i="1" s="1"/>
  <c r="AG201" i="1" s="1"/>
  <c r="AB203" i="1"/>
  <c r="B202" i="1"/>
  <c r="AD202" i="1"/>
  <c r="AG200" i="1"/>
  <c r="BB203" i="1"/>
  <c r="AZ204" i="1"/>
  <c r="BA204" i="1" s="1"/>
  <c r="BB204" i="1" s="1"/>
  <c r="AV204" i="1"/>
  <c r="AW204" i="1" s="1"/>
  <c r="AX203" i="1"/>
  <c r="AC206" i="1"/>
  <c r="X205" i="1"/>
  <c r="Y205" i="1" s="1"/>
  <c r="Z205" i="1" s="1"/>
  <c r="AU205" i="1"/>
  <c r="AY205" i="1"/>
  <c r="AE202" i="1" l="1"/>
  <c r="AF202" i="1" s="1"/>
  <c r="B203" i="1"/>
  <c r="AB204" i="1"/>
  <c r="AD203" i="1"/>
  <c r="AZ205" i="1"/>
  <c r="BA205" i="1" s="1"/>
  <c r="AV205" i="1"/>
  <c r="AW205" i="1" s="1"/>
  <c r="AC207" i="1"/>
  <c r="AY206" i="1"/>
  <c r="AU206" i="1"/>
  <c r="X206" i="1"/>
  <c r="Y206" i="1" s="1"/>
  <c r="Z206" i="1" s="1"/>
  <c r="AX204" i="1"/>
  <c r="B204" i="1" l="1"/>
  <c r="AB205" i="1"/>
  <c r="AD204" i="1"/>
  <c r="AG202" i="1"/>
  <c r="AE203" i="1"/>
  <c r="AF203" i="1" s="1"/>
  <c r="AG203" i="1" s="1"/>
  <c r="AZ206" i="1"/>
  <c r="BA206" i="1" s="1"/>
  <c r="AC208" i="1"/>
  <c r="X207" i="1"/>
  <c r="AY207" i="1"/>
  <c r="AU207" i="1"/>
  <c r="Y207" i="1"/>
  <c r="AV206" i="1"/>
  <c r="AW206" i="1" s="1"/>
  <c r="AX205" i="1"/>
  <c r="BB205" i="1"/>
  <c r="AB206" i="1" l="1"/>
  <c r="B205" i="1"/>
  <c r="AD205" i="1"/>
  <c r="AE205" i="1" s="1"/>
  <c r="AF205" i="1" s="1"/>
  <c r="AG205" i="1" s="1"/>
  <c r="Z207" i="1"/>
  <c r="AE204" i="1"/>
  <c r="AF204" i="1" s="1"/>
  <c r="AX206" i="1"/>
  <c r="AV207" i="1"/>
  <c r="AW207" i="1" s="1"/>
  <c r="BB206" i="1"/>
  <c r="AZ207" i="1"/>
  <c r="BA207" i="1" s="1"/>
  <c r="AC209" i="1"/>
  <c r="AU208" i="1"/>
  <c r="AV208" i="1" s="1"/>
  <c r="AW208" i="1" s="1"/>
  <c r="AX208" i="1" s="1"/>
  <c r="AY208" i="1"/>
  <c r="X208" i="1"/>
  <c r="Y208" i="1" s="1"/>
  <c r="Z208" i="1" s="1"/>
  <c r="AG204" i="1" l="1"/>
  <c r="AB207" i="1"/>
  <c r="B206" i="1"/>
  <c r="AD206" i="1"/>
  <c r="AC210" i="1"/>
  <c r="AU209" i="1"/>
  <c r="AY209" i="1"/>
  <c r="X209" i="1"/>
  <c r="Y209" i="1"/>
  <c r="Z209" i="1" s="1"/>
  <c r="AZ208" i="1"/>
  <c r="BA208" i="1" s="1"/>
  <c r="BB207" i="1"/>
  <c r="AX207" i="1"/>
  <c r="AE206" i="1" l="1"/>
  <c r="AF206" i="1" s="1"/>
  <c r="B207" i="1"/>
  <c r="AB208" i="1"/>
  <c r="AD207" i="1"/>
  <c r="BB208" i="1"/>
  <c r="AV209" i="1"/>
  <c r="AW209" i="1" s="1"/>
  <c r="AZ209" i="1"/>
  <c r="BA209" i="1" s="1"/>
  <c r="BB209" i="1" s="1"/>
  <c r="AC211" i="1"/>
  <c r="AU210" i="1"/>
  <c r="AV210" i="1" s="1"/>
  <c r="AW210" i="1" s="1"/>
  <c r="AX210" i="1" s="1"/>
  <c r="X210" i="1"/>
  <c r="AY210" i="1"/>
  <c r="AZ210" i="1" s="1"/>
  <c r="BA210" i="1" s="1"/>
  <c r="BB210" i="1" s="1"/>
  <c r="Y210" i="1"/>
  <c r="Z210" i="1" s="1"/>
  <c r="AX209" i="1" l="1"/>
  <c r="B208" i="1"/>
  <c r="AB209" i="1"/>
  <c r="AD208" i="1"/>
  <c r="AG206" i="1"/>
  <c r="AE207" i="1"/>
  <c r="AF207" i="1"/>
  <c r="AG207" i="1" s="1"/>
  <c r="AC212" i="1"/>
  <c r="AU211" i="1"/>
  <c r="AV211" i="1" s="1"/>
  <c r="AW211" i="1" s="1"/>
  <c r="AX211" i="1" s="1"/>
  <c r="AY211" i="1"/>
  <c r="X211" i="1"/>
  <c r="Y211" i="1" s="1"/>
  <c r="AE208" i="1" l="1"/>
  <c r="AB210" i="1"/>
  <c r="B209" i="1"/>
  <c r="AD209" i="1"/>
  <c r="AZ211" i="1"/>
  <c r="BA211" i="1" s="1"/>
  <c r="BB211" i="1" s="1"/>
  <c r="Z211" i="1"/>
  <c r="AC213" i="1"/>
  <c r="X212" i="1"/>
  <c r="AU212" i="1"/>
  <c r="AY212" i="1"/>
  <c r="AZ212" i="1" s="1"/>
  <c r="BA212" i="1" s="1"/>
  <c r="BB212" i="1" s="1"/>
  <c r="AE209" i="1" l="1"/>
  <c r="AF209" i="1" s="1"/>
  <c r="B210" i="1"/>
  <c r="AB211" i="1"/>
  <c r="AD210" i="1"/>
  <c r="AF208" i="1"/>
  <c r="AG208" i="1" s="1"/>
  <c r="Y212" i="1"/>
  <c r="Z212" i="1" s="1"/>
  <c r="AV212" i="1"/>
  <c r="AW212" i="1" s="1"/>
  <c r="AC214" i="1"/>
  <c r="AU213" i="1"/>
  <c r="X213" i="1"/>
  <c r="AY213" i="1"/>
  <c r="Y213" i="1"/>
  <c r="AE210" i="1" l="1"/>
  <c r="AF210" i="1" s="1"/>
  <c r="AG210" i="1" s="1"/>
  <c r="AG209" i="1"/>
  <c r="Z213" i="1"/>
  <c r="AB212" i="1"/>
  <c r="B211" i="1"/>
  <c r="AD211" i="1"/>
  <c r="AC215" i="1"/>
  <c r="AU214" i="1"/>
  <c r="X214" i="1"/>
  <c r="Y214" i="1" s="1"/>
  <c r="Z214" i="1" s="1"/>
  <c r="AY214" i="1"/>
  <c r="AZ213" i="1"/>
  <c r="BA213" i="1" s="1"/>
  <c r="AV213" i="1"/>
  <c r="AW213" i="1" s="1"/>
  <c r="AX212" i="1"/>
  <c r="AE211" i="1" l="1"/>
  <c r="AF211" i="1" s="1"/>
  <c r="B212" i="1"/>
  <c r="AB213" i="1"/>
  <c r="AD212" i="1"/>
  <c r="AX213" i="1"/>
  <c r="BB213" i="1"/>
  <c r="AZ214" i="1"/>
  <c r="BA214" i="1" s="1"/>
  <c r="AV214" i="1"/>
  <c r="AW214" i="1" s="1"/>
  <c r="AC216" i="1"/>
  <c r="AY215" i="1"/>
  <c r="AU215" i="1"/>
  <c r="X215" i="1"/>
  <c r="AG211" i="1" l="1"/>
  <c r="AE212" i="1"/>
  <c r="AF212" i="1" s="1"/>
  <c r="B213" i="1"/>
  <c r="AB214" i="1"/>
  <c r="AD213" i="1"/>
  <c r="Y215" i="1"/>
  <c r="Z215" i="1" s="1"/>
  <c r="AZ215" i="1"/>
  <c r="BA215" i="1" s="1"/>
  <c r="AV215" i="1"/>
  <c r="AW215" i="1" s="1"/>
  <c r="AX215" i="1" s="1"/>
  <c r="AC217" i="1"/>
  <c r="AY216" i="1"/>
  <c r="AZ216" i="1" s="1"/>
  <c r="BA216" i="1" s="1"/>
  <c r="BB216" i="1" s="1"/>
  <c r="X216" i="1"/>
  <c r="AU216" i="1"/>
  <c r="AX214" i="1"/>
  <c r="BB214" i="1"/>
  <c r="AB215" i="1" l="1"/>
  <c r="B214" i="1"/>
  <c r="AD214" i="1"/>
  <c r="AG212" i="1"/>
  <c r="AE213" i="1"/>
  <c r="AF213" i="1" s="1"/>
  <c r="AG213" i="1" s="1"/>
  <c r="Y216" i="1"/>
  <c r="Z216" i="1" s="1"/>
  <c r="AV216" i="1"/>
  <c r="AW216" i="1" s="1"/>
  <c r="AC218" i="1"/>
  <c r="AY217" i="1"/>
  <c r="AU217" i="1"/>
  <c r="X217" i="1"/>
  <c r="Y217" i="1" s="1"/>
  <c r="BB215" i="1"/>
  <c r="AE214" i="1" l="1"/>
  <c r="AF214" i="1" s="1"/>
  <c r="AG214" i="1" s="1"/>
  <c r="B215" i="1"/>
  <c r="AB216" i="1"/>
  <c r="AD215" i="1"/>
  <c r="AV217" i="1"/>
  <c r="AW217" i="1" s="1"/>
  <c r="Z217" i="1"/>
  <c r="AZ217" i="1"/>
  <c r="BA217" i="1" s="1"/>
  <c r="AC219" i="1"/>
  <c r="AY218" i="1"/>
  <c r="AU218" i="1"/>
  <c r="X218" i="1"/>
  <c r="Y218" i="1" s="1"/>
  <c r="Z218" i="1" s="1"/>
  <c r="AX216" i="1"/>
  <c r="AE215" i="1" l="1"/>
  <c r="B216" i="1"/>
  <c r="AB217" i="1"/>
  <c r="AD216" i="1"/>
  <c r="AZ218" i="1"/>
  <c r="BA218" i="1" s="1"/>
  <c r="AC220" i="1"/>
  <c r="AY219" i="1"/>
  <c r="X219" i="1"/>
  <c r="AU219" i="1"/>
  <c r="AV218" i="1"/>
  <c r="AW218" i="1" s="1"/>
  <c r="BB217" i="1"/>
  <c r="AX217" i="1"/>
  <c r="B217" i="1" l="1"/>
  <c r="AB218" i="1"/>
  <c r="AD217" i="1"/>
  <c r="AE217" i="1" s="1"/>
  <c r="AF217" i="1" s="1"/>
  <c r="AG217" i="1" s="1"/>
  <c r="AE216" i="1"/>
  <c r="AF216" i="1" s="1"/>
  <c r="AF215" i="1"/>
  <c r="AG215" i="1" s="1"/>
  <c r="BB218" i="1"/>
  <c r="AX218" i="1"/>
  <c r="Y219" i="1"/>
  <c r="Z219" i="1" s="1"/>
  <c r="AC221" i="1"/>
  <c r="AY220" i="1"/>
  <c r="X220" i="1"/>
  <c r="AU220" i="1"/>
  <c r="AV220" i="1" s="1"/>
  <c r="AW220" i="1" s="1"/>
  <c r="AX220" i="1" s="1"/>
  <c r="Y220" i="1"/>
  <c r="Z220" i="1" s="1"/>
  <c r="AV219" i="1"/>
  <c r="AW219" i="1" s="1"/>
  <c r="AZ219" i="1"/>
  <c r="BA219" i="1" s="1"/>
  <c r="AG216" i="1" l="1"/>
  <c r="B218" i="1"/>
  <c r="AB219" i="1"/>
  <c r="AD218" i="1"/>
  <c r="BB219" i="1"/>
  <c r="AX219" i="1"/>
  <c r="AZ220" i="1"/>
  <c r="BA220" i="1" s="1"/>
  <c r="AC222" i="1"/>
  <c r="AU221" i="1"/>
  <c r="AY221" i="1"/>
  <c r="AZ221" i="1" s="1"/>
  <c r="BA221" i="1" s="1"/>
  <c r="BB221" i="1" s="1"/>
  <c r="X221" i="1"/>
  <c r="Y221" i="1" s="1"/>
  <c r="AE218" i="1" l="1"/>
  <c r="AB220" i="1"/>
  <c r="B219" i="1"/>
  <c r="AD219" i="1"/>
  <c r="AV221" i="1"/>
  <c r="AW221" i="1" s="1"/>
  <c r="BB220" i="1"/>
  <c r="Z221" i="1"/>
  <c r="AC223" i="1"/>
  <c r="AU222" i="1"/>
  <c r="AV222" i="1" s="1"/>
  <c r="AW222" i="1" s="1"/>
  <c r="AX222" i="1" s="1"/>
  <c r="AY222" i="1"/>
  <c r="X222" i="1"/>
  <c r="AE219" i="1" l="1"/>
  <c r="AF219" i="1" s="1"/>
  <c r="AG219" i="1" s="1"/>
  <c r="B220" i="1"/>
  <c r="AB221" i="1"/>
  <c r="AD220" i="1"/>
  <c r="AE220" i="1" s="1"/>
  <c r="AF220" i="1" s="1"/>
  <c r="AG220" i="1" s="1"/>
  <c r="AF218" i="1"/>
  <c r="AG218" i="1" s="1"/>
  <c r="Y222" i="1"/>
  <c r="Z222" i="1" s="1"/>
  <c r="AZ222" i="1"/>
  <c r="BA222" i="1" s="1"/>
  <c r="AC224" i="1"/>
  <c r="AY223" i="1"/>
  <c r="AU223" i="1"/>
  <c r="AV223" i="1" s="1"/>
  <c r="AW223" i="1" s="1"/>
  <c r="AX223" i="1" s="1"/>
  <c r="X223" i="1"/>
  <c r="Y223" i="1" s="1"/>
  <c r="Z223" i="1" s="1"/>
  <c r="AX221" i="1"/>
  <c r="AB222" i="1" l="1"/>
  <c r="B221" i="1"/>
  <c r="AD221" i="1"/>
  <c r="AZ223" i="1"/>
  <c r="BA223" i="1" s="1"/>
  <c r="BB223" i="1" s="1"/>
  <c r="AC225" i="1"/>
  <c r="AU224" i="1"/>
  <c r="X224" i="1"/>
  <c r="AY224" i="1"/>
  <c r="Y224" i="1"/>
  <c r="Z224" i="1" s="1"/>
  <c r="BB222" i="1"/>
  <c r="AE221" i="1" l="1"/>
  <c r="AF221" i="1" s="1"/>
  <c r="B222" i="1"/>
  <c r="AB223" i="1"/>
  <c r="AD222" i="1"/>
  <c r="AC226" i="1"/>
  <c r="AY225" i="1"/>
  <c r="AU225" i="1"/>
  <c r="X225" i="1"/>
  <c r="Y225" i="1"/>
  <c r="AZ224" i="1"/>
  <c r="BA224" i="1" s="1"/>
  <c r="AV224" i="1"/>
  <c r="AW224" i="1" s="1"/>
  <c r="Z225" i="1" l="1"/>
  <c r="AE222" i="1"/>
  <c r="AF222" i="1" s="1"/>
  <c r="AG221" i="1"/>
  <c r="B223" i="1"/>
  <c r="AB224" i="1"/>
  <c r="AD223" i="1"/>
  <c r="AX224" i="1"/>
  <c r="BB224" i="1"/>
  <c r="AZ225" i="1"/>
  <c r="BA225" i="1" s="1"/>
  <c r="AC227" i="1"/>
  <c r="AY226" i="1"/>
  <c r="AZ226" i="1" s="1"/>
  <c r="BA226" i="1" s="1"/>
  <c r="BB226" i="1" s="1"/>
  <c r="AU226" i="1"/>
  <c r="X226" i="1"/>
  <c r="Y226" i="1" s="1"/>
  <c r="AV225" i="1"/>
  <c r="AW225" i="1" s="1"/>
  <c r="AX225" i="1" l="1"/>
  <c r="AE223" i="1"/>
  <c r="AF223" i="1" s="1"/>
  <c r="AG223" i="1" s="1"/>
  <c r="AG222" i="1"/>
  <c r="AB225" i="1"/>
  <c r="B224" i="1"/>
  <c r="AD224" i="1"/>
  <c r="BB225" i="1"/>
  <c r="Z226" i="1"/>
  <c r="AV226" i="1"/>
  <c r="AW226" i="1" s="1"/>
  <c r="AY227" i="1"/>
  <c r="AU227" i="1"/>
  <c r="AC228" i="1"/>
  <c r="X227" i="1"/>
  <c r="Y227" i="1" s="1"/>
  <c r="AE224" i="1" l="1"/>
  <c r="AF224" i="1" s="1"/>
  <c r="AB226" i="1"/>
  <c r="B225" i="1"/>
  <c r="AD225" i="1"/>
  <c r="AE225" i="1" s="1"/>
  <c r="AF225" i="1" s="1"/>
  <c r="AG225" i="1" s="1"/>
  <c r="AX226" i="1"/>
  <c r="Z227" i="1"/>
  <c r="AC229" i="1"/>
  <c r="AU228" i="1"/>
  <c r="AV228" i="1" s="1"/>
  <c r="AW228" i="1" s="1"/>
  <c r="AX228" i="1" s="1"/>
  <c r="X228" i="1"/>
  <c r="Y228" i="1" s="1"/>
  <c r="AY228" i="1"/>
  <c r="AZ228" i="1" s="1"/>
  <c r="BA228" i="1" s="1"/>
  <c r="BB228" i="1" s="1"/>
  <c r="AV227" i="1"/>
  <c r="AW227" i="1" s="1"/>
  <c r="AZ227" i="1"/>
  <c r="BA227" i="1" s="1"/>
  <c r="B226" i="1" l="1"/>
  <c r="AB227" i="1"/>
  <c r="AD226" i="1"/>
  <c r="AG224" i="1"/>
  <c r="AC230" i="1"/>
  <c r="AY229" i="1"/>
  <c r="AU229" i="1"/>
  <c r="X229" i="1"/>
  <c r="Y229" i="1" s="1"/>
  <c r="Z229" i="1" s="1"/>
  <c r="BB227" i="1"/>
  <c r="AX227" i="1"/>
  <c r="Z228" i="1"/>
  <c r="AB228" i="1" l="1"/>
  <c r="B227" i="1"/>
  <c r="AD227" i="1"/>
  <c r="AE226" i="1"/>
  <c r="AF226" i="1" s="1"/>
  <c r="AZ229" i="1"/>
  <c r="BA229" i="1" s="1"/>
  <c r="AV229" i="1"/>
  <c r="AW229" i="1" s="1"/>
  <c r="AC231" i="1"/>
  <c r="AU230" i="1"/>
  <c r="AV230" i="1" s="1"/>
  <c r="AW230" i="1" s="1"/>
  <c r="AX230" i="1" s="1"/>
  <c r="X230" i="1"/>
  <c r="AY230" i="1"/>
  <c r="AZ230" i="1" s="1"/>
  <c r="BA230" i="1" s="1"/>
  <c r="BB230" i="1" s="1"/>
  <c r="Y230" i="1"/>
  <c r="Z230" i="1" s="1"/>
  <c r="AX229" i="1" l="1"/>
  <c r="AG226" i="1"/>
  <c r="AE227" i="1"/>
  <c r="AF227" i="1" s="1"/>
  <c r="B228" i="1"/>
  <c r="AB229" i="1"/>
  <c r="AD228" i="1"/>
  <c r="BB229" i="1"/>
  <c r="AC232" i="1"/>
  <c r="AY231" i="1"/>
  <c r="AU231" i="1"/>
  <c r="X231" i="1"/>
  <c r="Y231" i="1" s="1"/>
  <c r="Z231" i="1" s="1"/>
  <c r="B229" i="1" l="1"/>
  <c r="AB230" i="1"/>
  <c r="AD229" i="1"/>
  <c r="AG227" i="1"/>
  <c r="AE228" i="1"/>
  <c r="AF228" i="1" s="1"/>
  <c r="AG228" i="1" s="1"/>
  <c r="AV231" i="1"/>
  <c r="AW231" i="1" s="1"/>
  <c r="AC233" i="1"/>
  <c r="AY232" i="1"/>
  <c r="AU232" i="1"/>
  <c r="X232" i="1"/>
  <c r="AZ231" i="1"/>
  <c r="BA231" i="1" s="1"/>
  <c r="AB231" i="1" l="1"/>
  <c r="B230" i="1"/>
  <c r="AD230" i="1"/>
  <c r="AE229" i="1"/>
  <c r="AF229" i="1" s="1"/>
  <c r="AX231" i="1"/>
  <c r="BB231" i="1"/>
  <c r="Y232" i="1"/>
  <c r="Z232" i="1" s="1"/>
  <c r="AV232" i="1"/>
  <c r="AW232" i="1" s="1"/>
  <c r="AC234" i="1"/>
  <c r="AU233" i="1"/>
  <c r="AV233" i="1" s="1"/>
  <c r="AW233" i="1" s="1"/>
  <c r="AX233" i="1" s="1"/>
  <c r="AY233" i="1"/>
  <c r="AZ233" i="1" s="1"/>
  <c r="BA233" i="1" s="1"/>
  <c r="BB233" i="1" s="1"/>
  <c r="X233" i="1"/>
  <c r="Y233" i="1" s="1"/>
  <c r="AZ232" i="1"/>
  <c r="BA232" i="1" s="1"/>
  <c r="AG229" i="1" l="1"/>
  <c r="AE230" i="1"/>
  <c r="AF230" i="1" s="1"/>
  <c r="B231" i="1"/>
  <c r="AB232" i="1"/>
  <c r="AD231" i="1"/>
  <c r="BB232" i="1"/>
  <c r="Z233" i="1"/>
  <c r="AC235" i="1"/>
  <c r="AY234" i="1"/>
  <c r="AU234" i="1"/>
  <c r="X234" i="1"/>
  <c r="Y234" i="1" s="1"/>
  <c r="AX232" i="1"/>
  <c r="AG230" i="1" l="1"/>
  <c r="AE231" i="1"/>
  <c r="AB233" i="1"/>
  <c r="B232" i="1"/>
  <c r="AD232" i="1"/>
  <c r="AZ234" i="1"/>
  <c r="BA234" i="1" s="1"/>
  <c r="Z234" i="1"/>
  <c r="AV234" i="1"/>
  <c r="AW234" i="1" s="1"/>
  <c r="AU235" i="1"/>
  <c r="AV235" i="1" s="1"/>
  <c r="AW235" i="1" s="1"/>
  <c r="AX235" i="1" s="1"/>
  <c r="X235" i="1"/>
  <c r="Y235" i="1" s="1"/>
  <c r="Z235" i="1" s="1"/>
  <c r="AC236" i="1"/>
  <c r="AY235" i="1"/>
  <c r="AZ235" i="1" s="1"/>
  <c r="BA235" i="1" s="1"/>
  <c r="BB235" i="1" s="1"/>
  <c r="AE232" i="1" l="1"/>
  <c r="AF232" i="1" s="1"/>
  <c r="B233" i="1"/>
  <c r="AB234" i="1"/>
  <c r="AD233" i="1"/>
  <c r="AE233" i="1" s="1"/>
  <c r="AF233" i="1" s="1"/>
  <c r="AG233" i="1" s="1"/>
  <c r="AF231" i="1"/>
  <c r="AG231" i="1" s="1"/>
  <c r="BB234" i="1"/>
  <c r="AC237" i="1"/>
  <c r="X236" i="1"/>
  <c r="AU236" i="1"/>
  <c r="AY236" i="1"/>
  <c r="AX234" i="1"/>
  <c r="AB235" i="1" l="1"/>
  <c r="B234" i="1"/>
  <c r="AD234" i="1"/>
  <c r="AG232" i="1"/>
  <c r="Y236" i="1"/>
  <c r="Z236" i="1" s="1"/>
  <c r="AZ236" i="1"/>
  <c r="BA236" i="1" s="1"/>
  <c r="AV236" i="1"/>
  <c r="AW236" i="1" s="1"/>
  <c r="AC238" i="1"/>
  <c r="AU237" i="1"/>
  <c r="AV237" i="1" s="1"/>
  <c r="AW237" i="1" s="1"/>
  <c r="AX237" i="1" s="1"/>
  <c r="AY237" i="1"/>
  <c r="AZ237" i="1" s="1"/>
  <c r="BA237" i="1" s="1"/>
  <c r="BB237" i="1" s="1"/>
  <c r="X237" i="1"/>
  <c r="Y237" i="1" s="1"/>
  <c r="Z237" i="1" s="1"/>
  <c r="AE234" i="1" l="1"/>
  <c r="B235" i="1"/>
  <c r="AB236" i="1"/>
  <c r="AD235" i="1"/>
  <c r="AX236" i="1"/>
  <c r="BB236" i="1"/>
  <c r="AC239" i="1"/>
  <c r="AY238" i="1"/>
  <c r="AU238" i="1"/>
  <c r="AV238" i="1" s="1"/>
  <c r="AW238" i="1" s="1"/>
  <c r="AX238" i="1" s="1"/>
  <c r="X238" i="1"/>
  <c r="Y238" i="1"/>
  <c r="Z238" i="1" s="1"/>
  <c r="B236" i="1" l="1"/>
  <c r="AB237" i="1"/>
  <c r="AD236" i="1"/>
  <c r="AE235" i="1"/>
  <c r="AF235" i="1" s="1"/>
  <c r="AG235" i="1" s="1"/>
  <c r="AF234" i="1"/>
  <c r="AG234" i="1" s="1"/>
  <c r="AZ238" i="1"/>
  <c r="BA238" i="1" s="1"/>
  <c r="AU239" i="1"/>
  <c r="AV239" i="1" s="1"/>
  <c r="AW239" i="1" s="1"/>
  <c r="AX239" i="1" s="1"/>
  <c r="AY239" i="1"/>
  <c r="AZ239" i="1" s="1"/>
  <c r="BA239" i="1" s="1"/>
  <c r="BB239" i="1" s="1"/>
  <c r="AC240" i="1"/>
  <c r="X239" i="1"/>
  <c r="Y239" i="1" s="1"/>
  <c r="Z239" i="1" s="1"/>
  <c r="B237" i="1" l="1"/>
  <c r="AB238" i="1"/>
  <c r="AD237" i="1"/>
  <c r="AE236" i="1"/>
  <c r="AF236" i="1" s="1"/>
  <c r="AG236" i="1" s="1"/>
  <c r="AC241" i="1"/>
  <c r="AY240" i="1"/>
  <c r="AU240" i="1"/>
  <c r="AV240" i="1" s="1"/>
  <c r="AW240" i="1" s="1"/>
  <c r="AX240" i="1" s="1"/>
  <c r="X240" i="1"/>
  <c r="Y240" i="1" s="1"/>
  <c r="BB238" i="1"/>
  <c r="AB239" i="1" l="1"/>
  <c r="B238" i="1"/>
  <c r="AD238" i="1"/>
  <c r="AE237" i="1"/>
  <c r="AF237" i="1" s="1"/>
  <c r="AG237" i="1" s="1"/>
  <c r="Z240" i="1"/>
  <c r="AZ240" i="1"/>
  <c r="BA240" i="1" s="1"/>
  <c r="AC242" i="1"/>
  <c r="AU241" i="1"/>
  <c r="AV241" i="1" s="1"/>
  <c r="AW241" i="1" s="1"/>
  <c r="AX241" i="1" s="1"/>
  <c r="AY241" i="1"/>
  <c r="AZ241" i="1" s="1"/>
  <c r="BA241" i="1" s="1"/>
  <c r="BB241" i="1" s="1"/>
  <c r="X241" i="1"/>
  <c r="Y241" i="1" s="1"/>
  <c r="Z241" i="1" s="1"/>
  <c r="AE238" i="1" l="1"/>
  <c r="AF238" i="1" s="1"/>
  <c r="AG238" i="1" s="1"/>
  <c r="AB240" i="1"/>
  <c r="B239" i="1"/>
  <c r="AD239" i="1"/>
  <c r="BB240" i="1"/>
  <c r="AC243" i="1"/>
  <c r="AY242" i="1"/>
  <c r="AU242" i="1"/>
  <c r="AV242" i="1" s="1"/>
  <c r="AW242" i="1" s="1"/>
  <c r="AX242" i="1" s="1"/>
  <c r="X242" i="1"/>
  <c r="AE239" i="1" l="1"/>
  <c r="AF239" i="1" s="1"/>
  <c r="AG239" i="1" s="1"/>
  <c r="AB241" i="1"/>
  <c r="B240" i="1"/>
  <c r="AD240" i="1"/>
  <c r="AE240" i="1" s="1"/>
  <c r="AF240" i="1" s="1"/>
  <c r="AG240" i="1" s="1"/>
  <c r="Y242" i="1"/>
  <c r="Z242" i="1" s="1"/>
  <c r="AZ242" i="1"/>
  <c r="BA242" i="1" s="1"/>
  <c r="X243" i="1"/>
  <c r="AC244" i="1"/>
  <c r="AY243" i="1"/>
  <c r="AZ243" i="1" s="1"/>
  <c r="BA243" i="1" s="1"/>
  <c r="BB243" i="1" s="1"/>
  <c r="AU243" i="1"/>
  <c r="AV243" i="1" s="1"/>
  <c r="AW243" i="1" s="1"/>
  <c r="AX243" i="1" s="1"/>
  <c r="AB242" i="1" l="1"/>
  <c r="B241" i="1"/>
  <c r="AD241" i="1"/>
  <c r="BB242" i="1"/>
  <c r="Y243" i="1"/>
  <c r="Z243" i="1" s="1"/>
  <c r="AC245" i="1"/>
  <c r="X244" i="1"/>
  <c r="Y244" i="1" s="1"/>
  <c r="AU244" i="1"/>
  <c r="AY244" i="1"/>
  <c r="AZ244" i="1" s="1"/>
  <c r="BA244" i="1" s="1"/>
  <c r="BB244" i="1" s="1"/>
  <c r="Z244" i="1" l="1"/>
  <c r="AE241" i="1"/>
  <c r="AF241" i="1"/>
  <c r="AB243" i="1"/>
  <c r="B242" i="1"/>
  <c r="AD242" i="1"/>
  <c r="AV244" i="1"/>
  <c r="AW244" i="1" s="1"/>
  <c r="AY245" i="1"/>
  <c r="X245" i="1"/>
  <c r="Y245" i="1" s="1"/>
  <c r="AC246" i="1"/>
  <c r="AU245" i="1"/>
  <c r="Z245" i="1" l="1"/>
  <c r="AE242" i="1"/>
  <c r="AF242" i="1" s="1"/>
  <c r="B243" i="1"/>
  <c r="AB244" i="1"/>
  <c r="AD243" i="1"/>
  <c r="AG241" i="1"/>
  <c r="AV245" i="1"/>
  <c r="AW245" i="1" s="1"/>
  <c r="AX244" i="1"/>
  <c r="AC247" i="1"/>
  <c r="AU246" i="1"/>
  <c r="AY246" i="1"/>
  <c r="X246" i="1"/>
  <c r="Y246" i="1" s="1"/>
  <c r="AZ245" i="1"/>
  <c r="BA245" i="1" s="1"/>
  <c r="AE243" i="1" l="1"/>
  <c r="AF243" i="1" s="1"/>
  <c r="AB245" i="1"/>
  <c r="B244" i="1"/>
  <c r="AD244" i="1"/>
  <c r="AG242" i="1"/>
  <c r="AX245" i="1"/>
  <c r="BB245" i="1"/>
  <c r="Z246" i="1"/>
  <c r="AZ246" i="1"/>
  <c r="BA246" i="1" s="1"/>
  <c r="AV246" i="1"/>
  <c r="AW246" i="1" s="1"/>
  <c r="AU247" i="1"/>
  <c r="AV247" i="1" s="1"/>
  <c r="AW247" i="1" s="1"/>
  <c r="AX247" i="1" s="1"/>
  <c r="AY247" i="1"/>
  <c r="AZ247" i="1" s="1"/>
  <c r="BA247" i="1" s="1"/>
  <c r="BB247" i="1" s="1"/>
  <c r="X247" i="1"/>
  <c r="Y247" i="1" s="1"/>
  <c r="Z247" i="1" s="1"/>
  <c r="AC248" i="1"/>
  <c r="AG243" i="1" l="1"/>
  <c r="AE244" i="1"/>
  <c r="AF244" i="1" s="1"/>
  <c r="AG244" i="1" s="1"/>
  <c r="B245" i="1"/>
  <c r="AB246" i="1"/>
  <c r="AD245" i="1"/>
  <c r="AC249" i="1"/>
  <c r="AY248" i="1"/>
  <c r="AU248" i="1"/>
  <c r="AV248" i="1" s="1"/>
  <c r="AW248" i="1" s="1"/>
  <c r="AX248" i="1" s="1"/>
  <c r="X248" i="1"/>
  <c r="Z248" i="1"/>
  <c r="Y248" i="1"/>
  <c r="AX246" i="1"/>
  <c r="BB246" i="1"/>
  <c r="AE245" i="1" l="1"/>
  <c r="AF245" i="1" s="1"/>
  <c r="AB247" i="1"/>
  <c r="B246" i="1"/>
  <c r="AD246" i="1"/>
  <c r="AZ248" i="1"/>
  <c r="BA248" i="1" s="1"/>
  <c r="AC250" i="1"/>
  <c r="AU249" i="1"/>
  <c r="AV249" i="1" s="1"/>
  <c r="AW249" i="1" s="1"/>
  <c r="AX249" i="1" s="1"/>
  <c r="AY249" i="1"/>
  <c r="AZ249" i="1" s="1"/>
  <c r="BA249" i="1" s="1"/>
  <c r="BB249" i="1" s="1"/>
  <c r="X249" i="1"/>
  <c r="Y249" i="1" s="1"/>
  <c r="Z249" i="1" s="1"/>
  <c r="AG245" i="1" l="1"/>
  <c r="AE246" i="1"/>
  <c r="AF246" i="1" s="1"/>
  <c r="AG246" i="1" s="1"/>
  <c r="AB248" i="1"/>
  <c r="B247" i="1"/>
  <c r="AD247" i="1"/>
  <c r="BB248" i="1"/>
  <c r="AC251" i="1"/>
  <c r="AU250" i="1"/>
  <c r="AY250" i="1"/>
  <c r="AZ250" i="1" s="1"/>
  <c r="BA250" i="1" s="1"/>
  <c r="BB250" i="1" s="1"/>
  <c r="X250" i="1"/>
  <c r="Y250" i="1" s="1"/>
  <c r="AE247" i="1" l="1"/>
  <c r="AF247" i="1" s="1"/>
  <c r="B248" i="1"/>
  <c r="AB249" i="1"/>
  <c r="AD248" i="1"/>
  <c r="AV250" i="1"/>
  <c r="AW250" i="1" s="1"/>
  <c r="Z250" i="1"/>
  <c r="AY251" i="1"/>
  <c r="AZ251" i="1" s="1"/>
  <c r="BA251" i="1" s="1"/>
  <c r="BB251" i="1" s="1"/>
  <c r="AC252" i="1"/>
  <c r="AU251" i="1"/>
  <c r="AV251" i="1" s="1"/>
  <c r="AW251" i="1" s="1"/>
  <c r="AX251" i="1" s="1"/>
  <c r="X251" i="1"/>
  <c r="Y251" i="1" s="1"/>
  <c r="Z251" i="1" s="1"/>
  <c r="AE248" i="1" l="1"/>
  <c r="AF248" i="1" s="1"/>
  <c r="AG247" i="1"/>
  <c r="AB250" i="1"/>
  <c r="B249" i="1"/>
  <c r="AD249" i="1"/>
  <c r="AX250" i="1"/>
  <c r="AC253" i="1"/>
  <c r="AY252" i="1"/>
  <c r="AU252" i="1"/>
  <c r="X252" i="1"/>
  <c r="Y252" i="1" s="1"/>
  <c r="Z252" i="1" l="1"/>
  <c r="AE249" i="1"/>
  <c r="AF249" i="1" s="1"/>
  <c r="AG249" i="1" s="1"/>
  <c r="AB251" i="1"/>
  <c r="B250" i="1"/>
  <c r="AD250" i="1"/>
  <c r="AG248" i="1"/>
  <c r="AV252" i="1"/>
  <c r="AW252" i="1" s="1"/>
  <c r="AZ252" i="1"/>
  <c r="BA252" i="1" s="1"/>
  <c r="AY253" i="1"/>
  <c r="X253" i="1"/>
  <c r="Y253" i="1" s="1"/>
  <c r="AC254" i="1"/>
  <c r="AU253" i="1"/>
  <c r="AE250" i="1" l="1"/>
  <c r="AF250" i="1" s="1"/>
  <c r="AB252" i="1"/>
  <c r="B251" i="1"/>
  <c r="AD251" i="1"/>
  <c r="Z253" i="1"/>
  <c r="BB252" i="1"/>
  <c r="AZ253" i="1"/>
  <c r="BA253" i="1" s="1"/>
  <c r="AX252" i="1"/>
  <c r="AV253" i="1"/>
  <c r="AW253" i="1" s="1"/>
  <c r="AC255" i="1"/>
  <c r="AY254" i="1"/>
  <c r="AU254" i="1"/>
  <c r="AV254" i="1" s="1"/>
  <c r="AW254" i="1" s="1"/>
  <c r="AX254" i="1" s="1"/>
  <c r="X254" i="1"/>
  <c r="BB253" i="1" l="1"/>
  <c r="AG250" i="1"/>
  <c r="AE251" i="1"/>
  <c r="AF251" i="1" s="1"/>
  <c r="B252" i="1"/>
  <c r="AB253" i="1"/>
  <c r="AD252" i="1"/>
  <c r="Y254" i="1"/>
  <c r="Z254" i="1" s="1"/>
  <c r="AX253" i="1"/>
  <c r="AZ254" i="1"/>
  <c r="BA254" i="1" s="1"/>
  <c r="AU255" i="1"/>
  <c r="X255" i="1"/>
  <c r="Y255" i="1" s="1"/>
  <c r="AC256" i="1"/>
  <c r="AY255" i="1"/>
  <c r="AZ255" i="1" s="1"/>
  <c r="BA255" i="1" s="1"/>
  <c r="BB255" i="1" s="1"/>
  <c r="Z255" i="1" l="1"/>
  <c r="AE252" i="1"/>
  <c r="AF252" i="1" s="1"/>
  <c r="AG251" i="1"/>
  <c r="B253" i="1"/>
  <c r="AB254" i="1"/>
  <c r="AD253" i="1"/>
  <c r="BB254" i="1"/>
  <c r="AC257" i="1"/>
  <c r="X256" i="1"/>
  <c r="AU256" i="1"/>
  <c r="AY256" i="1"/>
  <c r="AV255" i="1"/>
  <c r="AW255" i="1" s="1"/>
  <c r="AB255" i="1" l="1"/>
  <c r="B254" i="1"/>
  <c r="AD254" i="1"/>
  <c r="AG252" i="1"/>
  <c r="AE253" i="1"/>
  <c r="AF253" i="1" s="1"/>
  <c r="AX255" i="1"/>
  <c r="Y256" i="1"/>
  <c r="Z256" i="1" s="1"/>
  <c r="AZ256" i="1"/>
  <c r="BA256" i="1" s="1"/>
  <c r="AV256" i="1"/>
  <c r="AW256" i="1" s="1"/>
  <c r="AY257" i="1"/>
  <c r="AZ257" i="1" s="1"/>
  <c r="BA257" i="1" s="1"/>
  <c r="BB257" i="1" s="1"/>
  <c r="AU257" i="1"/>
  <c r="AV257" i="1" s="1"/>
  <c r="AW257" i="1" s="1"/>
  <c r="AX257" i="1" s="1"/>
  <c r="X257" i="1"/>
  <c r="AC258" i="1"/>
  <c r="Y257" i="1"/>
  <c r="Z257" i="1" s="1"/>
  <c r="AG253" i="1" l="1"/>
  <c r="AE254" i="1"/>
  <c r="AF254" i="1"/>
  <c r="AG254" i="1" s="1"/>
  <c r="B255" i="1"/>
  <c r="AB256" i="1"/>
  <c r="AD255" i="1"/>
  <c r="AE255" i="1" s="1"/>
  <c r="AF255" i="1" s="1"/>
  <c r="AG255" i="1" s="1"/>
  <c r="AC259" i="1"/>
  <c r="AU258" i="1"/>
  <c r="AV258" i="1" s="1"/>
  <c r="AW258" i="1" s="1"/>
  <c r="AX258" i="1" s="1"/>
  <c r="AY258" i="1"/>
  <c r="AZ258" i="1" s="1"/>
  <c r="BA258" i="1" s="1"/>
  <c r="BB258" i="1" s="1"/>
  <c r="X258" i="1"/>
  <c r="Y258" i="1" s="1"/>
  <c r="Z258" i="1" s="1"/>
  <c r="AX256" i="1"/>
  <c r="BB256" i="1"/>
  <c r="AB257" i="1" l="1"/>
  <c r="B256" i="1"/>
  <c r="AD256" i="1"/>
  <c r="AC36" i="1"/>
  <c r="AC2" i="1" s="1"/>
  <c r="AC37" i="1"/>
  <c r="AE256" i="1" l="1"/>
  <c r="AF256" i="1" s="1"/>
  <c r="AB258" i="1"/>
  <c r="B257" i="1"/>
  <c r="AD257" i="1"/>
  <c r="AE257" i="1" s="1"/>
  <c r="AF257" i="1" s="1"/>
  <c r="AG257" i="1" s="1"/>
  <c r="AB37" i="2"/>
  <c r="AD37" i="1"/>
  <c r="P37" i="1"/>
  <c r="O37" i="2" s="1"/>
  <c r="AB36" i="2"/>
  <c r="P36" i="1"/>
  <c r="O36" i="2" s="1"/>
  <c r="AD36" i="1"/>
  <c r="AG256" i="1" l="1"/>
  <c r="B258" i="1"/>
  <c r="B36" i="1" s="1"/>
  <c r="AB259" i="1"/>
  <c r="AE36" i="1" s="1"/>
  <c r="AD36" i="2" s="1"/>
  <c r="AD258" i="1"/>
  <c r="AY2" i="1"/>
  <c r="X2" i="1"/>
  <c r="AU2" i="1"/>
  <c r="AB2" i="2"/>
  <c r="AC37" i="2"/>
  <c r="X37" i="1"/>
  <c r="Y37" i="1" s="1"/>
  <c r="X37" i="2" s="1"/>
  <c r="AC36" i="2"/>
  <c r="X36" i="1"/>
  <c r="AE258" i="1" l="1"/>
  <c r="AF258" i="1" s="1"/>
  <c r="AG258" i="1" s="1"/>
  <c r="AB2" i="1"/>
  <c r="B36" i="2"/>
  <c r="Y2" i="1"/>
  <c r="X2" i="2" s="1"/>
  <c r="W2" i="2"/>
  <c r="Y36" i="1"/>
  <c r="X36" i="2" s="1"/>
  <c r="W36" i="2"/>
  <c r="Z37" i="1"/>
  <c r="Y37" i="2" s="1"/>
  <c r="W37" i="2"/>
  <c r="N37" i="1"/>
  <c r="M37" i="2" s="1"/>
  <c r="AV2" i="1"/>
  <c r="AW2" i="1" s="1"/>
  <c r="AV2" i="2" s="1"/>
  <c r="AT2" i="2"/>
  <c r="AZ2" i="1"/>
  <c r="BA2" i="1" s="1"/>
  <c r="AZ2" i="2" s="1"/>
  <c r="AX2" i="2"/>
  <c r="A2" i="1" l="1"/>
  <c r="A2" i="2" s="1"/>
  <c r="AA2" i="2"/>
  <c r="AD2" i="1"/>
  <c r="Z2" i="1"/>
  <c r="Y2" i="2" s="1"/>
  <c r="Z36" i="1"/>
  <c r="Y36" i="2" s="1"/>
  <c r="AY2" i="2"/>
  <c r="N36" i="1"/>
  <c r="M36" i="2" s="1"/>
  <c r="O2" i="1"/>
  <c r="N2" i="2" s="1"/>
  <c r="AU2" i="2"/>
  <c r="BB2" i="1"/>
  <c r="BA2" i="2" s="1"/>
  <c r="AX2" i="1"/>
  <c r="AW2" i="2" s="1"/>
  <c r="AE2" i="1" l="1"/>
  <c r="AC2" i="2"/>
  <c r="V2" i="1"/>
  <c r="U2" i="2" s="1"/>
  <c r="W2" i="1"/>
  <c r="V2" i="2" s="1"/>
  <c r="U38" i="1"/>
  <c r="AL38" i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L115" i="1" s="1"/>
  <c r="AL116" i="1" s="1"/>
  <c r="AL117" i="1" s="1"/>
  <c r="AL118" i="1" s="1"/>
  <c r="AL119" i="1" s="1"/>
  <c r="AL120" i="1" s="1"/>
  <c r="AL121" i="1" s="1"/>
  <c r="AL122" i="1" s="1"/>
  <c r="AL123" i="1" s="1"/>
  <c r="AL124" i="1" s="1"/>
  <c r="AL125" i="1" s="1"/>
  <c r="AL126" i="1" s="1"/>
  <c r="AL127" i="1" s="1"/>
  <c r="AL128" i="1" s="1"/>
  <c r="AL129" i="1" s="1"/>
  <c r="AL130" i="1" s="1"/>
  <c r="AL131" i="1" s="1"/>
  <c r="AL132" i="1" s="1"/>
  <c r="AL133" i="1" s="1"/>
  <c r="AL134" i="1" s="1"/>
  <c r="AL135" i="1" s="1"/>
  <c r="AL136" i="1" s="1"/>
  <c r="AL137" i="1" s="1"/>
  <c r="AL138" i="1" s="1"/>
  <c r="AL139" i="1" s="1"/>
  <c r="AL140" i="1" s="1"/>
  <c r="AL141" i="1" s="1"/>
  <c r="AL142" i="1" s="1"/>
  <c r="AL143" i="1" s="1"/>
  <c r="AL144" i="1" s="1"/>
  <c r="AL145" i="1" s="1"/>
  <c r="AL146" i="1" s="1"/>
  <c r="AL147" i="1" s="1"/>
  <c r="AL148" i="1" s="1"/>
  <c r="AL149" i="1" s="1"/>
  <c r="AL150" i="1" s="1"/>
  <c r="AL151" i="1" s="1"/>
  <c r="AL152" i="1" s="1"/>
  <c r="AL153" i="1" s="1"/>
  <c r="AL154" i="1" s="1"/>
  <c r="AL155" i="1" s="1"/>
  <c r="AL156" i="1" s="1"/>
  <c r="AL157" i="1" s="1"/>
  <c r="AL158" i="1" s="1"/>
  <c r="AL159" i="1" s="1"/>
  <c r="AL160" i="1" s="1"/>
  <c r="AL161" i="1" s="1"/>
  <c r="AL162" i="1" s="1"/>
  <c r="AL163" i="1" s="1"/>
  <c r="AL164" i="1" s="1"/>
  <c r="AL165" i="1" s="1"/>
  <c r="AL166" i="1" s="1"/>
  <c r="AL167" i="1" s="1"/>
  <c r="AL168" i="1" s="1"/>
  <c r="AL169" i="1" s="1"/>
  <c r="AL170" i="1" s="1"/>
  <c r="AL171" i="1" s="1"/>
  <c r="AL172" i="1" s="1"/>
  <c r="AL173" i="1" s="1"/>
  <c r="AL174" i="1" s="1"/>
  <c r="AL175" i="1" s="1"/>
  <c r="AL176" i="1" s="1"/>
  <c r="AL177" i="1" s="1"/>
  <c r="AL178" i="1" s="1"/>
  <c r="AL179" i="1" s="1"/>
  <c r="AL180" i="1" s="1"/>
  <c r="AL181" i="1" s="1"/>
  <c r="AL182" i="1" s="1"/>
  <c r="AL183" i="1" s="1"/>
  <c r="AL184" i="1" s="1"/>
  <c r="AL185" i="1" s="1"/>
  <c r="AL186" i="1" s="1"/>
  <c r="AL187" i="1" s="1"/>
  <c r="AL188" i="1" s="1"/>
  <c r="AL189" i="1" s="1"/>
  <c r="AL190" i="1" s="1"/>
  <c r="AL191" i="1" s="1"/>
  <c r="AL192" i="1" s="1"/>
  <c r="AL193" i="1" s="1"/>
  <c r="AL194" i="1" s="1"/>
  <c r="AL195" i="1" s="1"/>
  <c r="AL196" i="1" s="1"/>
  <c r="AL197" i="1" s="1"/>
  <c r="AL198" i="1" s="1"/>
  <c r="AL199" i="1" s="1"/>
  <c r="AL200" i="1" s="1"/>
  <c r="AL201" i="1" s="1"/>
  <c r="AL202" i="1" s="1"/>
  <c r="AL203" i="1" s="1"/>
  <c r="AL204" i="1" s="1"/>
  <c r="AL205" i="1" s="1"/>
  <c r="AL206" i="1" s="1"/>
  <c r="AL207" i="1" s="1"/>
  <c r="AL208" i="1" s="1"/>
  <c r="AL209" i="1" s="1"/>
  <c r="AL210" i="1" s="1"/>
  <c r="AL211" i="1" s="1"/>
  <c r="AL212" i="1" s="1"/>
  <c r="AL213" i="1" s="1"/>
  <c r="AL214" i="1" s="1"/>
  <c r="AL215" i="1" s="1"/>
  <c r="AL216" i="1" s="1"/>
  <c r="AL217" i="1" s="1"/>
  <c r="AL218" i="1" s="1"/>
  <c r="AL219" i="1" s="1"/>
  <c r="AL220" i="1" s="1"/>
  <c r="AL221" i="1" s="1"/>
  <c r="AL222" i="1" s="1"/>
  <c r="AL223" i="1" s="1"/>
  <c r="AL224" i="1" s="1"/>
  <c r="AL225" i="1" s="1"/>
  <c r="AL226" i="1" s="1"/>
  <c r="AL227" i="1" s="1"/>
  <c r="AL228" i="1" s="1"/>
  <c r="AL229" i="1" s="1"/>
  <c r="AL230" i="1" s="1"/>
  <c r="AL231" i="1" s="1"/>
  <c r="AL232" i="1" s="1"/>
  <c r="AL233" i="1" s="1"/>
  <c r="AL234" i="1" s="1"/>
  <c r="AL235" i="1" s="1"/>
  <c r="AL236" i="1" s="1"/>
  <c r="AL237" i="1" s="1"/>
  <c r="AL238" i="1" s="1"/>
  <c r="AL239" i="1" s="1"/>
  <c r="AL240" i="1" s="1"/>
  <c r="AL241" i="1" s="1"/>
  <c r="AL242" i="1" s="1"/>
  <c r="AL243" i="1" s="1"/>
  <c r="AL244" i="1" s="1"/>
  <c r="AL245" i="1" s="1"/>
  <c r="AL246" i="1" s="1"/>
  <c r="AL247" i="1" s="1"/>
  <c r="AL248" i="1" s="1"/>
  <c r="AL249" i="1" s="1"/>
  <c r="AL250" i="1" s="1"/>
  <c r="AL251" i="1" s="1"/>
  <c r="AL252" i="1" s="1"/>
  <c r="AL253" i="1" s="1"/>
  <c r="AL254" i="1" s="1"/>
  <c r="AL255" i="1" s="1"/>
  <c r="AL256" i="1" s="1"/>
  <c r="AL257" i="1" s="1"/>
  <c r="AL258" i="1" s="1"/>
  <c r="AL259" i="1" s="1"/>
  <c r="M36" i="1" s="1"/>
  <c r="AK38" i="1"/>
  <c r="AQ38" i="1" l="1"/>
  <c r="AR38" i="1" s="1"/>
  <c r="BK38" i="1"/>
  <c r="AP38" i="1"/>
  <c r="AF2" i="1"/>
  <c r="AG2" i="1" s="1"/>
  <c r="AF2" i="2" s="1"/>
  <c r="AD2" i="2"/>
  <c r="L36" i="2"/>
  <c r="M3" i="1"/>
  <c r="AS38" i="1" l="1"/>
  <c r="AT38" i="1" s="1"/>
  <c r="P38" i="1" s="1"/>
  <c r="BK39" i="1"/>
  <c r="BK259" i="1" s="1"/>
  <c r="F14" i="3" s="1"/>
  <c r="H14" i="3" s="1"/>
  <c r="AP39" i="1"/>
  <c r="AP40" i="1" s="1"/>
  <c r="AP41" i="1" s="1"/>
  <c r="AP42" i="1" s="1"/>
  <c r="M38" i="1"/>
  <c r="AE2" i="2"/>
  <c r="N2" i="1"/>
  <c r="M2" i="2" s="1"/>
  <c r="L3" i="2"/>
  <c r="AP43" i="1" l="1"/>
  <c r="M42" i="1"/>
  <c r="R38" i="1"/>
  <c r="R2" i="1" s="1"/>
  <c r="Q2" i="2" s="1"/>
  <c r="Q37" i="1"/>
  <c r="P37" i="2" s="1"/>
  <c r="AP44" i="1" l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AP72" i="1" s="1"/>
  <c r="AP73" i="1" s="1"/>
  <c r="AP74" i="1" s="1"/>
  <c r="AP75" i="1" s="1"/>
  <c r="AP76" i="1" s="1"/>
  <c r="AP77" i="1" s="1"/>
  <c r="AP78" i="1" s="1"/>
  <c r="AP79" i="1" s="1"/>
  <c r="AP80" i="1" s="1"/>
  <c r="AP81" i="1" s="1"/>
  <c r="AP82" i="1" s="1"/>
  <c r="AP83" i="1" s="1"/>
  <c r="AP84" i="1" s="1"/>
  <c r="AP85" i="1" s="1"/>
  <c r="AP86" i="1" s="1"/>
  <c r="AP87" i="1" s="1"/>
  <c r="AP88" i="1" s="1"/>
  <c r="AP89" i="1" s="1"/>
  <c r="AP90" i="1" s="1"/>
  <c r="AP91" i="1" s="1"/>
  <c r="AP92" i="1" s="1"/>
  <c r="AP93" i="1" s="1"/>
  <c r="AP94" i="1" s="1"/>
  <c r="AP95" i="1" s="1"/>
  <c r="AP96" i="1" s="1"/>
  <c r="AP97" i="1" s="1"/>
  <c r="AP98" i="1" s="1"/>
  <c r="AP99" i="1" s="1"/>
  <c r="AP100" i="1" s="1"/>
  <c r="AP101" i="1" s="1"/>
  <c r="AP102" i="1" s="1"/>
  <c r="AP103" i="1" s="1"/>
  <c r="AP104" i="1" s="1"/>
  <c r="AP105" i="1" s="1"/>
  <c r="AP106" i="1" s="1"/>
  <c r="AP107" i="1" s="1"/>
  <c r="AP108" i="1" s="1"/>
  <c r="AP109" i="1" s="1"/>
  <c r="AP110" i="1" s="1"/>
  <c r="AP111" i="1" s="1"/>
  <c r="AP112" i="1" s="1"/>
  <c r="AP113" i="1" s="1"/>
  <c r="AP114" i="1" s="1"/>
  <c r="AP115" i="1" s="1"/>
  <c r="AP116" i="1" s="1"/>
  <c r="AP117" i="1" s="1"/>
  <c r="AP118" i="1" s="1"/>
  <c r="AP119" i="1" s="1"/>
  <c r="AP120" i="1" s="1"/>
  <c r="AP121" i="1" s="1"/>
  <c r="AP122" i="1" s="1"/>
  <c r="AP123" i="1" s="1"/>
  <c r="AP124" i="1" s="1"/>
  <c r="AP125" i="1" s="1"/>
  <c r="AP126" i="1" s="1"/>
  <c r="AP127" i="1" s="1"/>
  <c r="AP128" i="1" s="1"/>
  <c r="AP129" i="1" s="1"/>
  <c r="AP130" i="1" s="1"/>
  <c r="AP131" i="1" s="1"/>
  <c r="AP132" i="1" s="1"/>
  <c r="AP133" i="1" s="1"/>
  <c r="AP134" i="1" s="1"/>
  <c r="AP135" i="1" s="1"/>
  <c r="AP136" i="1" s="1"/>
  <c r="AP137" i="1" s="1"/>
  <c r="AP138" i="1" s="1"/>
  <c r="AP139" i="1" s="1"/>
  <c r="AP140" i="1" s="1"/>
  <c r="AP141" i="1" s="1"/>
  <c r="AP142" i="1" s="1"/>
  <c r="AP143" i="1" s="1"/>
  <c r="AP144" i="1" s="1"/>
  <c r="AP145" i="1" s="1"/>
  <c r="AP146" i="1" s="1"/>
  <c r="AP147" i="1" s="1"/>
  <c r="AP148" i="1" s="1"/>
  <c r="AP149" i="1" s="1"/>
  <c r="AP150" i="1" s="1"/>
  <c r="AP151" i="1" s="1"/>
  <c r="AP152" i="1" s="1"/>
  <c r="AP153" i="1" s="1"/>
  <c r="AP154" i="1" s="1"/>
  <c r="AP155" i="1" s="1"/>
  <c r="AP156" i="1" s="1"/>
  <c r="AP157" i="1" s="1"/>
  <c r="AP158" i="1" s="1"/>
  <c r="AP159" i="1" s="1"/>
  <c r="AP160" i="1" s="1"/>
  <c r="AP161" i="1" s="1"/>
  <c r="AP162" i="1" s="1"/>
  <c r="AP163" i="1" s="1"/>
  <c r="AP164" i="1" s="1"/>
  <c r="AP165" i="1" s="1"/>
  <c r="AP166" i="1" s="1"/>
  <c r="AP167" i="1" s="1"/>
  <c r="AP168" i="1" s="1"/>
  <c r="AP169" i="1" s="1"/>
  <c r="AP170" i="1" s="1"/>
  <c r="AP171" i="1" s="1"/>
  <c r="AP172" i="1" s="1"/>
  <c r="AP173" i="1" s="1"/>
  <c r="AP174" i="1" s="1"/>
  <c r="AP175" i="1" s="1"/>
  <c r="AP176" i="1" s="1"/>
  <c r="AP177" i="1" s="1"/>
  <c r="AP178" i="1" s="1"/>
  <c r="AP179" i="1" s="1"/>
  <c r="AP180" i="1" s="1"/>
  <c r="AP181" i="1" s="1"/>
  <c r="AP182" i="1" s="1"/>
  <c r="AP183" i="1" s="1"/>
  <c r="AP184" i="1" s="1"/>
  <c r="AP185" i="1" s="1"/>
  <c r="AP186" i="1" s="1"/>
  <c r="AP187" i="1" s="1"/>
  <c r="AP188" i="1" s="1"/>
  <c r="AP189" i="1" s="1"/>
  <c r="AP190" i="1" s="1"/>
  <c r="AP191" i="1" s="1"/>
  <c r="AP192" i="1" s="1"/>
  <c r="AP193" i="1" s="1"/>
  <c r="AP194" i="1" s="1"/>
  <c r="AP195" i="1" s="1"/>
  <c r="AP196" i="1" s="1"/>
  <c r="AP197" i="1" s="1"/>
  <c r="AP198" i="1" s="1"/>
  <c r="AP199" i="1" s="1"/>
  <c r="AP200" i="1" s="1"/>
  <c r="AP201" i="1" s="1"/>
  <c r="AP202" i="1" s="1"/>
  <c r="AP203" i="1" s="1"/>
  <c r="AP204" i="1" s="1"/>
  <c r="AP205" i="1" s="1"/>
  <c r="AP206" i="1" s="1"/>
  <c r="AP207" i="1" s="1"/>
  <c r="AP208" i="1" s="1"/>
  <c r="AP209" i="1" s="1"/>
  <c r="AP210" i="1" s="1"/>
  <c r="AP211" i="1" s="1"/>
  <c r="AP212" i="1" s="1"/>
  <c r="AP213" i="1" s="1"/>
  <c r="AP214" i="1" s="1"/>
  <c r="AP215" i="1" s="1"/>
  <c r="AP216" i="1" s="1"/>
  <c r="AP217" i="1" s="1"/>
  <c r="AP218" i="1" s="1"/>
  <c r="AP219" i="1" s="1"/>
  <c r="AP220" i="1" s="1"/>
  <c r="AP221" i="1" s="1"/>
  <c r="AP222" i="1" s="1"/>
  <c r="AP223" i="1" s="1"/>
  <c r="AP224" i="1" s="1"/>
  <c r="AP225" i="1" s="1"/>
  <c r="AP226" i="1" s="1"/>
  <c r="AP227" i="1" s="1"/>
  <c r="AP228" i="1" s="1"/>
  <c r="AP229" i="1" s="1"/>
  <c r="AP230" i="1" s="1"/>
  <c r="AP231" i="1" s="1"/>
  <c r="AP232" i="1" s="1"/>
  <c r="AP233" i="1" s="1"/>
  <c r="AP234" i="1" s="1"/>
  <c r="AP235" i="1" s="1"/>
  <c r="AP236" i="1" s="1"/>
  <c r="AP237" i="1" s="1"/>
  <c r="AP238" i="1" s="1"/>
  <c r="AP239" i="1" s="1"/>
  <c r="AP240" i="1" s="1"/>
  <c r="AP241" i="1" s="1"/>
  <c r="AP242" i="1" s="1"/>
  <c r="AP243" i="1" s="1"/>
  <c r="AP244" i="1" s="1"/>
  <c r="AP245" i="1" s="1"/>
  <c r="AP246" i="1" s="1"/>
  <c r="AP247" i="1" s="1"/>
  <c r="AP248" i="1" s="1"/>
  <c r="AP249" i="1" s="1"/>
  <c r="AP250" i="1" s="1"/>
  <c r="AP251" i="1" s="1"/>
  <c r="AP252" i="1" s="1"/>
  <c r="AP253" i="1" s="1"/>
  <c r="AP254" i="1" s="1"/>
  <c r="AP255" i="1" s="1"/>
  <c r="AP256" i="1" s="1"/>
  <c r="AP257" i="1" s="1"/>
  <c r="AP258" i="1" s="1"/>
  <c r="AP259" i="1" s="1"/>
  <c r="U37" i="1" s="1"/>
  <c r="T37" i="2" s="1"/>
  <c r="M43" i="1"/>
  <c r="U36" i="1" l="1"/>
  <c r="T36" i="2" s="1"/>
  <c r="Q3" i="1"/>
  <c r="P3" i="2" s="1"/>
  <c r="U3" i="1" l="1"/>
  <c r="T3" i="2" s="1"/>
</calcChain>
</file>

<file path=xl/sharedStrings.xml><?xml version="1.0" encoding="utf-8"?>
<sst xmlns="http://schemas.openxmlformats.org/spreadsheetml/2006/main" count="344" uniqueCount="133">
  <si>
    <t>Wo.</t>
  </si>
  <si>
    <t>mal</t>
  </si>
  <si>
    <t>Datum</t>
  </si>
  <si>
    <t>Zeit</t>
  </si>
  <si>
    <t>HH</t>
  </si>
  <si>
    <t>MM</t>
  </si>
  <si>
    <t>SS</t>
  </si>
  <si>
    <t>Gew.</t>
  </si>
  <si>
    <t>Bemerkungen</t>
  </si>
  <si>
    <t>X</t>
  </si>
  <si>
    <t>Durch/Lauf</t>
  </si>
  <si>
    <t>Gesamtz.</t>
  </si>
  <si>
    <t>Puls</t>
  </si>
  <si>
    <t>km/h</t>
  </si>
  <si>
    <t>mit</t>
  </si>
  <si>
    <t>llg</t>
  </si>
  <si>
    <t>Durch/Wo</t>
  </si>
  <si>
    <t xml:space="preserve">gH </t>
  </si>
  <si>
    <t xml:space="preserve">gM </t>
  </si>
  <si>
    <t xml:space="preserve">gS </t>
  </si>
  <si>
    <t xml:space="preserve">Sum </t>
  </si>
  <si>
    <t>zäh</t>
  </si>
  <si>
    <t>gss</t>
  </si>
  <si>
    <t>dss</t>
  </si>
  <si>
    <t>h</t>
  </si>
  <si>
    <t>m</t>
  </si>
  <si>
    <t>s</t>
  </si>
  <si>
    <t>wtag</t>
  </si>
  <si>
    <t>woche</t>
  </si>
  <si>
    <t>Tag</t>
  </si>
  <si>
    <t>km</t>
  </si>
  <si>
    <t>s-l</t>
  </si>
  <si>
    <t>s-r</t>
  </si>
  <si>
    <t>s/woc</t>
  </si>
  <si>
    <t>s/tag</t>
  </si>
  <si>
    <t>von</t>
  </si>
  <si>
    <t xml:space="preserve"> </t>
  </si>
  <si>
    <t xml:space="preserve">max  </t>
  </si>
  <si>
    <t>bis</t>
  </si>
  <si>
    <t xml:space="preserve">min  </t>
  </si>
  <si>
    <t>pro Woche</t>
  </si>
  <si>
    <t>pro Tag</t>
  </si>
  <si>
    <t>l</t>
  </si>
  <si>
    <t>r</t>
  </si>
  <si>
    <t>CHE</t>
  </si>
  <si>
    <t>C+C+C</t>
  </si>
  <si>
    <t>Christine</t>
  </si>
  <si>
    <t>Chantal mit Rad</t>
  </si>
  <si>
    <t>Christine+Chantal(Rad)+Cornelius(Rad)</t>
  </si>
  <si>
    <t>Cornelius mit Rad</t>
  </si>
  <si>
    <t>k</t>
  </si>
  <si>
    <t>LL</t>
  </si>
  <si>
    <t>Langläufer Sportverein</t>
  </si>
  <si>
    <t>Sr</t>
  </si>
  <si>
    <t>Langlaufen klassisch</t>
  </si>
  <si>
    <t>Langlaufen skaten</t>
  </si>
  <si>
    <t>Radfahren</t>
  </si>
  <si>
    <t>Laufen</t>
  </si>
  <si>
    <t>Lr</t>
  </si>
  <si>
    <t>Christine mit Rad</t>
  </si>
  <si>
    <t>Er</t>
  </si>
  <si>
    <t/>
  </si>
  <si>
    <t>min/km</t>
  </si>
  <si>
    <t>max. Durch/Tag</t>
  </si>
  <si>
    <t>s-ll-k</t>
  </si>
  <si>
    <t>s-ll-s</t>
  </si>
  <si>
    <t>b</t>
  </si>
  <si>
    <t>s-b</t>
  </si>
  <si>
    <t>PF</t>
  </si>
  <si>
    <t>Lauftreff Personal Fitness</t>
  </si>
  <si>
    <t>Wandern Berggehen</t>
  </si>
  <si>
    <t>A&amp;C</t>
  </si>
  <si>
    <t>S&amp;C</t>
  </si>
  <si>
    <t>Anni und Christine</t>
  </si>
  <si>
    <t>Cornelius und Christine</t>
  </si>
  <si>
    <t>Schuh</t>
  </si>
  <si>
    <t>Nr</t>
  </si>
  <si>
    <t>Beschreibung</t>
  </si>
  <si>
    <t>Marke</t>
  </si>
  <si>
    <t>Größe</t>
  </si>
  <si>
    <t>Adidas</t>
  </si>
  <si>
    <t>Corrsion</t>
  </si>
  <si>
    <t>Goretex</t>
  </si>
  <si>
    <t>s-g</t>
  </si>
  <si>
    <t>Asics</t>
  </si>
  <si>
    <t>GT-2090 TN404</t>
  </si>
  <si>
    <t>44 ,5</t>
  </si>
  <si>
    <t xml:space="preserve">43 ,5 </t>
  </si>
  <si>
    <t xml:space="preserve">TN 545 </t>
  </si>
  <si>
    <t>Response Trail</t>
  </si>
  <si>
    <t>Salomon</t>
  </si>
  <si>
    <t>Schup</t>
  </si>
  <si>
    <t>SchuppenSchi</t>
  </si>
  <si>
    <t>Wachs</t>
  </si>
  <si>
    <t>Wachs-Ski</t>
  </si>
  <si>
    <t>Skat</t>
  </si>
  <si>
    <t>SkatingSchi</t>
  </si>
  <si>
    <t>Berg</t>
  </si>
  <si>
    <t>Bergschuh</t>
  </si>
  <si>
    <t>TN 545 CS</t>
  </si>
  <si>
    <t>Nike</t>
  </si>
  <si>
    <t>KM Vorher</t>
  </si>
  <si>
    <t>KM Gesamt</t>
  </si>
  <si>
    <t>letzte Zeile FIX - nicht löschen</t>
  </si>
  <si>
    <t>Che</t>
  </si>
  <si>
    <t>%</t>
  </si>
  <si>
    <t>Rad</t>
  </si>
  <si>
    <t>CS</t>
  </si>
  <si>
    <t>L+E</t>
  </si>
  <si>
    <t>Cornelius</t>
  </si>
  <si>
    <t>Langlaufgruppe</t>
  </si>
  <si>
    <t>Chantal und Christine</t>
  </si>
  <si>
    <t>S+E</t>
  </si>
  <si>
    <t>g</t>
  </si>
  <si>
    <t>Klassisch Langlaufen</t>
  </si>
  <si>
    <t>Langlaufen (Skating)</t>
  </si>
  <si>
    <t>Berggehen / Wandern</t>
  </si>
  <si>
    <t>(Wasser-)Gymnastik</t>
  </si>
  <si>
    <t xml:space="preserve">  </t>
  </si>
  <si>
    <t>ELS</t>
  </si>
  <si>
    <t>Christine, Chantal und Cornelius</t>
  </si>
  <si>
    <t>R</t>
  </si>
  <si>
    <t>Rennen</t>
  </si>
  <si>
    <t>Allein</t>
  </si>
  <si>
    <t xml:space="preserve">44 ,5 </t>
  </si>
  <si>
    <t>Blackhawk3 T9D0N</t>
  </si>
  <si>
    <t>Trediac 3 GTX M Goretex</t>
  </si>
  <si>
    <t>Gel Lahar Goretex T9F1N</t>
  </si>
  <si>
    <t>Kaufdatum / Preis</t>
  </si>
  <si>
    <t>30.6.10 / 59,99</t>
  </si>
  <si>
    <t>KM 2011</t>
  </si>
  <si>
    <t xml:space="preserve">  -36535+(2000-(JAHR(D38)))*364</t>
  </si>
  <si>
    <t>Neue Gew-Tab1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</si>
</sst>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0.0"/>
    <numFmt numFmtId="165" formatCode="00"/>
    <numFmt numFmtId="166" formatCode="##"/>
    <numFmt numFmtId="167" formatCode="0#\ ##"/>
    <numFmt numFmtId="168" formatCode="0\:00\:00"/>
    <numFmt numFmtId="169" formatCode="#\."/>
    <numFmt numFmtId="170" formatCode="##0\ \ \k\m\ \L\L"/>
    <numFmt numFmtId="171" formatCode="#0"/>
    <numFmt numFmtId="172" formatCode="###.0\x\ \K\u\g\e\l\b\e\r\g"/>
    <numFmt numFmtId="173" formatCode="###.0\x\ \K\g\+\H\i\n\t\s\e\e"/>
    <numFmt numFmtId="174" formatCode="###.0\x\ \K\g\+\H\s\e\e"/>
    <numFmt numFmtId="175" formatCode="#0\:00"/>
    <numFmt numFmtId="176" formatCode="00\:00"/>
    <numFmt numFmtId="177" formatCode="\l\=0.0"/>
    <numFmt numFmtId="178" formatCode="\r\=0.0"/>
    <numFmt numFmtId="179" formatCode="\s\=0.0"/>
    <numFmt numFmtId="180" formatCode="##0.0\ \ \k\m\ \l\a\u\f\e\n"/>
    <numFmt numFmtId="181" formatCode="\k\=0.0"/>
    <numFmt numFmtId="182" formatCode="###\x\ \S\o\n\n\b\g\+\H\s\e\e"/>
    <numFmt numFmtId="183" formatCode="##0.0\ \ \k\m\ \r\a\d\f\a\h\r\e\n"/>
    <numFmt numFmtId="184" formatCode="\b\=0.0"/>
    <numFmt numFmtId="185" formatCode="###.0\x\ \H\i\n\t\e\r\s\e\e\r\u\n\d\e\ "/>
    <numFmt numFmtId="186" formatCode="##0.0\ \ \k\m\ \L\L"/>
    <numFmt numFmtId="187" formatCode="##0.0\ \ \k\m\ \S\k\a\t\e"/>
    <numFmt numFmtId="188" formatCode="#\ \H\a\l\b\m\a\r\a\t\h\o\n"/>
    <numFmt numFmtId="189" formatCode="00\ 0#"/>
    <numFmt numFmtId="190" formatCode="00\ 00"/>
    <numFmt numFmtId="191" formatCode="\W\a\s\s\e\r\g\y\m\n\a\s\t\i\k"/>
    <numFmt numFmtId="192" formatCode="\g\=0.0"/>
    <numFmt numFmtId="193" formatCode="\g\=0"/>
    <numFmt numFmtId="194" formatCode="\l\=0"/>
    <numFmt numFmtId="195" formatCode="#\ \M\a\r\a\t\h\o\n"/>
    <numFmt numFmtId="196" formatCode="###.0\x\ \L\i\d\a\u\n\r\u\n\d\e\ \+"/>
    <numFmt numFmtId="197" formatCode="\b\=0"/>
    <numFmt numFmtId="198" formatCode="\s\=0"/>
    <numFmt numFmtId="199" formatCode="\k\=0"/>
    <numFmt numFmtId="200" formatCode="\r\=0"/>
    <numFmt numFmtId="201" formatCode="\w\a\n\d\e\r\n"/>
    <numFmt numFmtId="202" formatCode="###.0\x\ \F\u\s\c\h\l\s\e\e\r\u\n\d\e\ "/>
    <numFmt numFmtId="203" formatCode="\W\o\l\f\g\a\n\g\s\e\e"/>
    <numFmt numFmtId="204" formatCode="##0\ \ \k\m\ \L\L\ \k\l\a\s\s\i\s\c\h"/>
    <numFmt numFmtId="205" formatCode="##0.0\ \ \k\m\ \s\k\a\t\i\n\g"/>
    <numFmt numFmtId="206" formatCode="###.0\x\ \W\a\l\l\e\r\s\e\e\r\u\n\d\e\ \+"/>
  </numFmts>
  <fonts count="1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sz val="8"/>
      <color indexed="18"/>
      <name val="MS Sans Serif"/>
      <family val="2"/>
    </font>
    <font>
      <sz val="8"/>
      <name val="MS Sans Serif"/>
    </font>
    <font>
      <b/>
      <sz val="10"/>
      <color indexed="17"/>
      <name val="MS Sans Serif"/>
      <family val="2"/>
    </font>
    <font>
      <b/>
      <sz val="10"/>
      <color indexed="18"/>
      <name val="MS Sans Serif"/>
      <family val="2"/>
    </font>
    <font>
      <b/>
      <sz val="10"/>
      <name val="MS Sans Serif"/>
      <family val="2"/>
    </font>
    <font>
      <b/>
      <sz val="8"/>
      <color indexed="1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176" fontId="4" fillId="3" borderId="1" xfId="0" applyNumberFormat="1" applyFont="1" applyFill="1" applyBorder="1" applyAlignment="1">
      <alignment horizontal="center"/>
    </xf>
    <xf numFmtId="171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75" fontId="4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2" borderId="1" xfId="0" applyFont="1" applyFill="1" applyBorder="1"/>
    <xf numFmtId="1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9" fontId="1" fillId="0" borderId="0" xfId="0" applyNumberFormat="1" applyFont="1" applyBorder="1"/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7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169" fontId="1" fillId="0" borderId="2" xfId="0" applyNumberFormat="1" applyFont="1" applyBorder="1"/>
    <xf numFmtId="177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1" fontId="1" fillId="0" borderId="0" xfId="0" applyNumberFormat="1" applyFont="1" applyBorder="1"/>
    <xf numFmtId="0" fontId="1" fillId="0" borderId="0" xfId="0" applyFont="1"/>
    <xf numFmtId="168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177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7" fontId="1" fillId="4" borderId="2" xfId="0" applyNumberFormat="1" applyFont="1" applyFill="1" applyBorder="1" applyAlignment="1">
      <alignment horizontal="center"/>
    </xf>
    <xf numFmtId="169" fontId="1" fillId="4" borderId="2" xfId="0" applyNumberFormat="1" applyFont="1" applyFill="1" applyBorder="1"/>
    <xf numFmtId="181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center"/>
    </xf>
    <xf numFmtId="179" fontId="1" fillId="4" borderId="1" xfId="0" applyNumberFormat="1" applyFont="1" applyFill="1" applyBorder="1" applyAlignment="1">
      <alignment horizontal="center"/>
    </xf>
    <xf numFmtId="178" fontId="1" fillId="4" borderId="1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67" fontId="1" fillId="1" borderId="3" xfId="0" applyNumberFormat="1" applyFont="1" applyFill="1" applyBorder="1" applyAlignment="1">
      <alignment horizontal="center"/>
    </xf>
    <xf numFmtId="169" fontId="1" fillId="1" borderId="3" xfId="0" applyNumberFormat="1" applyFont="1" applyFill="1" applyBorder="1"/>
    <xf numFmtId="165" fontId="1" fillId="1" borderId="3" xfId="0" applyNumberFormat="1" applyFont="1" applyFill="1" applyBorder="1"/>
    <xf numFmtId="14" fontId="1" fillId="1" borderId="3" xfId="0" applyNumberFormat="1" applyFont="1" applyFill="1" applyBorder="1" applyAlignment="1">
      <alignment horizontal="center"/>
    </xf>
    <xf numFmtId="176" fontId="1" fillId="1" borderId="3" xfId="0" applyNumberFormat="1" applyFont="1" applyFill="1" applyBorder="1" applyAlignment="1">
      <alignment horizontal="center"/>
    </xf>
    <xf numFmtId="171" fontId="1" fillId="1" borderId="3" xfId="0" applyNumberFormat="1" applyFont="1" applyFill="1" applyBorder="1" applyAlignment="1">
      <alignment horizontal="center"/>
    </xf>
    <xf numFmtId="165" fontId="1" fillId="1" borderId="3" xfId="0" applyNumberFormat="1" applyFont="1" applyFill="1" applyBorder="1" applyAlignment="1">
      <alignment horizontal="center"/>
    </xf>
    <xf numFmtId="164" fontId="1" fillId="1" borderId="3" xfId="0" applyNumberFormat="1" applyFont="1" applyFill="1" applyBorder="1" applyAlignment="1">
      <alignment horizontal="center"/>
    </xf>
    <xf numFmtId="0" fontId="1" fillId="1" borderId="3" xfId="0" applyNumberFormat="1" applyFont="1" applyFill="1" applyBorder="1" applyAlignment="1">
      <alignment horizontal="center"/>
    </xf>
    <xf numFmtId="2" fontId="1" fillId="1" borderId="3" xfId="0" applyNumberFormat="1" applyFont="1" applyFill="1" applyBorder="1" applyAlignment="1">
      <alignment horizontal="center"/>
    </xf>
    <xf numFmtId="175" fontId="1" fillId="1" borderId="3" xfId="0" applyNumberFormat="1" applyFont="1" applyFill="1" applyBorder="1" applyAlignment="1">
      <alignment horizontal="center"/>
    </xf>
    <xf numFmtId="166" fontId="1" fillId="1" borderId="3" xfId="0" applyNumberFormat="1" applyFont="1" applyFill="1" applyBorder="1" applyAlignment="1">
      <alignment horizontal="center"/>
    </xf>
    <xf numFmtId="0" fontId="1" fillId="1" borderId="3" xfId="0" applyFont="1" applyFill="1" applyBorder="1"/>
    <xf numFmtId="1" fontId="1" fillId="1" borderId="3" xfId="0" applyNumberFormat="1" applyFont="1" applyFill="1" applyBorder="1"/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175" fontId="1" fillId="5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0" fontId="2" fillId="1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9" fontId="1" fillId="0" borderId="2" xfId="0" applyNumberFormat="1" applyFont="1" applyFill="1" applyBorder="1"/>
    <xf numFmtId="168" fontId="1" fillId="0" borderId="1" xfId="0" applyNumberFormat="1" applyFont="1" applyFill="1" applyBorder="1" applyAlignment="1">
      <alignment horizontal="center"/>
    </xf>
    <xf numFmtId="181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184" fontId="1" fillId="0" borderId="1" xfId="0" applyNumberFormat="1" applyFont="1" applyFill="1" applyBorder="1" applyAlignment="1">
      <alignment horizontal="center"/>
    </xf>
    <xf numFmtId="169" fontId="3" fillId="2" borderId="0" xfId="0" applyNumberFormat="1" applyFont="1" applyFill="1" applyBorder="1"/>
    <xf numFmtId="0" fontId="3" fillId="2" borderId="0" xfId="0" applyFont="1" applyFill="1" applyBorder="1"/>
    <xf numFmtId="184" fontId="1" fillId="4" borderId="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90" fontId="4" fillId="3" borderId="1" xfId="0" applyNumberFormat="1" applyFont="1" applyFill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190" fontId="1" fillId="0" borderId="1" xfId="0" applyNumberFormat="1" applyFont="1" applyBorder="1" applyAlignment="1">
      <alignment horizontal="center"/>
    </xf>
    <xf numFmtId="190" fontId="1" fillId="0" borderId="2" xfId="0" applyNumberFormat="1" applyFont="1" applyBorder="1" applyAlignment="1">
      <alignment horizontal="center"/>
    </xf>
    <xf numFmtId="190" fontId="1" fillId="0" borderId="2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90" fontId="1" fillId="1" borderId="3" xfId="0" applyNumberFormat="1" applyFont="1" applyFill="1" applyBorder="1" applyAlignment="1">
      <alignment horizontal="center"/>
    </xf>
    <xf numFmtId="190" fontId="1" fillId="5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181" fontId="1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1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90" fontId="8" fillId="3" borderId="1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75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190" fontId="8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/>
    <xf numFmtId="1" fontId="9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192" fontId="1" fillId="0" borderId="1" xfId="0" applyNumberFormat="1" applyFont="1" applyFill="1" applyBorder="1" applyAlignment="1">
      <alignment horizontal="center"/>
    </xf>
    <xf numFmtId="193" fontId="1" fillId="0" borderId="1" xfId="0" applyNumberFormat="1" applyFont="1" applyFill="1" applyBorder="1" applyAlignment="1">
      <alignment horizontal="center"/>
    </xf>
    <xf numFmtId="193" fontId="3" fillId="2" borderId="1" xfId="0" applyNumberFormat="1" applyFont="1" applyFill="1" applyBorder="1" applyAlignment="1">
      <alignment horizontal="center"/>
    </xf>
    <xf numFmtId="175" fontId="3" fillId="0" borderId="1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2" fontId="1" fillId="0" borderId="0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/>
    </xf>
    <xf numFmtId="169" fontId="1" fillId="0" borderId="1" xfId="0" applyNumberFormat="1" applyFont="1" applyFill="1" applyBorder="1"/>
    <xf numFmtId="165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93" fontId="1" fillId="4" borderId="1" xfId="0" applyNumberFormat="1" applyFont="1" applyFill="1" applyBorder="1" applyAlignment="1">
      <alignment horizontal="center"/>
    </xf>
    <xf numFmtId="197" fontId="3" fillId="2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 horizontal="center"/>
    </xf>
    <xf numFmtId="199" fontId="3" fillId="2" borderId="1" xfId="0" applyNumberFormat="1" applyFont="1" applyFill="1" applyBorder="1" applyAlignment="1">
      <alignment horizontal="center"/>
    </xf>
    <xf numFmtId="200" fontId="3" fillId="2" borderId="1" xfId="0" applyNumberFormat="1" applyFont="1" applyFill="1" applyBorder="1" applyAlignment="1">
      <alignment horizontal="center"/>
    </xf>
    <xf numFmtId="194" fontId="3" fillId="2" borderId="1" xfId="0" applyNumberFormat="1" applyFont="1" applyFill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77" fontId="1" fillId="7" borderId="2" xfId="0" applyNumberFormat="1" applyFont="1" applyFill="1" applyBorder="1" applyAlignment="1">
      <alignment horizontal="center"/>
    </xf>
    <xf numFmtId="169" fontId="1" fillId="7" borderId="2" xfId="0" applyNumberFormat="1" applyFont="1" applyFill="1" applyBorder="1"/>
    <xf numFmtId="168" fontId="1" fillId="7" borderId="1" xfId="0" applyNumberFormat="1" applyFont="1" applyFill="1" applyBorder="1" applyAlignment="1">
      <alignment horizontal="center"/>
    </xf>
    <xf numFmtId="193" fontId="1" fillId="7" borderId="1" xfId="0" applyNumberFormat="1" applyFont="1" applyFill="1" applyBorder="1" applyAlignment="1">
      <alignment horizontal="center"/>
    </xf>
    <xf numFmtId="178" fontId="1" fillId="7" borderId="1" xfId="0" applyNumberFormat="1" applyFont="1" applyFill="1" applyBorder="1" applyAlignment="1">
      <alignment horizontal="center"/>
    </xf>
    <xf numFmtId="181" fontId="1" fillId="7" borderId="2" xfId="0" applyNumberFormat="1" applyFont="1" applyFill="1" applyBorder="1" applyAlignment="1">
      <alignment horizontal="center"/>
    </xf>
    <xf numFmtId="179" fontId="1" fillId="7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84" fontId="1" fillId="7" borderId="1" xfId="0" applyNumberFormat="1" applyFont="1" applyFill="1" applyBorder="1" applyAlignment="1">
      <alignment horizontal="center"/>
    </xf>
    <xf numFmtId="191" fontId="2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202" fontId="2" fillId="0" borderId="0" xfId="0" applyNumberFormat="1" applyFont="1" applyFill="1" applyBorder="1" applyAlignment="1">
      <alignment horizontal="center"/>
    </xf>
    <xf numFmtId="195" fontId="2" fillId="0" borderId="0" xfId="0" applyNumberFormat="1" applyFont="1" applyFill="1" applyBorder="1" applyAlignment="1">
      <alignment horizontal="center"/>
    </xf>
    <xf numFmtId="203" fontId="6" fillId="0" borderId="0" xfId="0" applyNumberFormat="1" applyFont="1" applyFill="1" applyBorder="1" applyAlignment="1">
      <alignment horizontal="center"/>
    </xf>
    <xf numFmtId="19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76" fontId="1" fillId="2" borderId="0" xfId="0" applyNumberFormat="1" applyFont="1" applyFill="1" applyBorder="1" applyAlignment="1">
      <alignment horizontal="center"/>
    </xf>
    <xf numFmtId="171" fontId="1" fillId="2" borderId="0" xfId="0" applyNumberFormat="1" applyFont="1" applyFill="1" applyBorder="1" applyAlignment="1">
      <alignment horizontal="center"/>
    </xf>
    <xf numFmtId="169" fontId="1" fillId="2" borderId="0" xfId="0" applyNumberFormat="1" applyFont="1" applyFill="1" applyBorder="1"/>
    <xf numFmtId="1" fontId="1" fillId="1" borderId="3" xfId="0" applyNumberFormat="1" applyFont="1" applyFill="1" applyBorder="1" applyAlignment="1">
      <alignment horizontal="center"/>
    </xf>
    <xf numFmtId="204" fontId="2" fillId="0" borderId="0" xfId="0" applyNumberFormat="1" applyFont="1" applyFill="1" applyBorder="1" applyAlignment="1">
      <alignment horizontal="center"/>
    </xf>
    <xf numFmtId="205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center"/>
    </xf>
    <xf numFmtId="196" fontId="2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206" fontId="2" fillId="0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 2010"/>
      <sheetName val="Sport Übersicht"/>
      <sheetName val="Schuhe"/>
      <sheetName val="mit"/>
      <sheetName val="Tabelle1"/>
      <sheetName val="Kompatibilitätsbericht"/>
    </sheetNames>
    <sheetDataSet>
      <sheetData sheetId="0">
        <row r="34">
          <cell r="A34">
            <v>52</v>
          </cell>
          <cell r="B34">
            <v>89</v>
          </cell>
          <cell r="C34">
            <v>10</v>
          </cell>
          <cell r="D34" t="str">
            <v>pro Woche</v>
          </cell>
          <cell r="E34">
            <v>2.5999999999999943</v>
          </cell>
          <cell r="F34">
            <v>3</v>
          </cell>
          <cell r="G34">
            <v>40</v>
          </cell>
          <cell r="H34">
            <v>0</v>
          </cell>
          <cell r="I34" t="str">
            <v xml:space="preserve">max  </v>
          </cell>
          <cell r="K34">
            <v>83</v>
          </cell>
          <cell r="M34">
            <v>642</v>
          </cell>
          <cell r="N34">
            <v>21709</v>
          </cell>
          <cell r="P34">
            <v>2.2860202991452989</v>
          </cell>
          <cell r="S34">
            <v>134</v>
          </cell>
          <cell r="U34">
            <v>1103.1305555555555</v>
          </cell>
          <cell r="X34">
            <v>2</v>
          </cell>
          <cell r="Y34">
            <v>17</v>
          </cell>
          <cell r="Z34">
            <v>9</v>
          </cell>
          <cell r="AA34">
            <v>13200</v>
          </cell>
          <cell r="AB34">
            <v>52</v>
          </cell>
          <cell r="AC34">
            <v>427943</v>
          </cell>
          <cell r="AD34">
            <v>8229</v>
          </cell>
          <cell r="AE34">
            <v>89</v>
          </cell>
          <cell r="AI34">
            <v>-40175</v>
          </cell>
          <cell r="AJ34">
            <v>-40185</v>
          </cell>
          <cell r="AK34" t="str">
            <v/>
          </cell>
        </row>
        <row r="35">
          <cell r="A35">
            <v>365</v>
          </cell>
          <cell r="C35" t="str">
            <v xml:space="preserve">  </v>
          </cell>
          <cell r="D35" t="str">
            <v>pro Tag</v>
          </cell>
          <cell r="E35">
            <v>-3.6000000000000085</v>
          </cell>
          <cell r="F35">
            <v>0</v>
          </cell>
          <cell r="G35">
            <v>26</v>
          </cell>
          <cell r="H35">
            <v>34</v>
          </cell>
          <cell r="I35" t="str">
            <v xml:space="preserve">min  </v>
          </cell>
          <cell r="K35">
            <v>76.8</v>
          </cell>
          <cell r="M35">
            <v>54</v>
          </cell>
          <cell r="N35">
            <v>1932</v>
          </cell>
          <cell r="O35">
            <v>1185223</v>
          </cell>
          <cell r="P35">
            <v>19.540776255707765</v>
          </cell>
          <cell r="Q35">
            <v>1000</v>
          </cell>
          <cell r="R35">
            <v>35</v>
          </cell>
          <cell r="S35">
            <v>65</v>
          </cell>
          <cell r="U35">
            <v>173.13055555555556</v>
          </cell>
          <cell r="V35">
            <v>2249</v>
          </cell>
          <cell r="W35">
            <v>23403</v>
          </cell>
          <cell r="X35">
            <v>0</v>
          </cell>
          <cell r="Y35">
            <v>19</v>
          </cell>
          <cell r="Z35">
            <v>32</v>
          </cell>
          <cell r="AA35">
            <v>1594</v>
          </cell>
          <cell r="AB35">
            <v>365</v>
          </cell>
          <cell r="AC35">
            <v>427943</v>
          </cell>
          <cell r="AD35">
            <v>1172</v>
          </cell>
          <cell r="AL3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V263"/>
  <sheetViews>
    <sheetView tabSelected="1" zoomScale="80" zoomScaleNormal="80" workbookViewId="0">
      <pane ySplit="37" topLeftCell="A38" activePane="bottomLeft" state="frozenSplit"/>
      <selection pane="bottomLeft" activeCell="J46" sqref="J46"/>
    </sheetView>
  </sheetViews>
  <sheetFormatPr baseColWidth="10" defaultRowHeight="12.75" x14ac:dyDescent="0.2"/>
  <cols>
    <col min="1" max="1" width="7.140625" style="71" bestFit="1" customWidth="1"/>
    <col min="2" max="2" width="5" style="23" bestFit="1" customWidth="1"/>
    <col min="3" max="3" width="4.5703125" style="25" customWidth="1"/>
    <col min="4" max="4" width="11.140625" style="26" customWidth="1"/>
    <col min="5" max="5" width="6.42578125" style="27" customWidth="1"/>
    <col min="6" max="6" width="4" style="72" customWidth="1"/>
    <col min="7" max="7" width="4.28515625" style="29" customWidth="1"/>
    <col min="8" max="8" width="4" style="29" customWidth="1"/>
    <col min="9" max="9" width="5.85546875" style="30" customWidth="1"/>
    <col min="10" max="10" width="3.5703125" style="34" customWidth="1"/>
    <col min="11" max="11" width="17" style="105" bestFit="1" customWidth="1"/>
    <col min="12" max="12" width="2.42578125" style="31" bestFit="1" customWidth="1"/>
    <col min="13" max="13" width="8.7109375" style="30" customWidth="1"/>
    <col min="14" max="14" width="9.85546875" style="87" customWidth="1"/>
    <col min="15" max="15" width="11.140625" style="87" customWidth="1"/>
    <col min="16" max="16" width="8.28515625" style="33" customWidth="1"/>
    <col min="17" max="17" width="8.28515625" style="34" bestFit="1" customWidth="1"/>
    <col min="18" max="18" width="6.5703125" style="30" customWidth="1"/>
    <col min="19" max="19" width="7.42578125" style="33" bestFit="1" customWidth="1"/>
    <col min="20" max="20" width="7" style="120" bestFit="1" customWidth="1"/>
    <col min="21" max="21" width="8.5703125" style="30" bestFit="1" customWidth="1"/>
    <col min="22" max="22" width="8.42578125" style="33" customWidth="1"/>
    <col min="23" max="23" width="7.28515625" style="33" customWidth="1"/>
    <col min="24" max="24" width="5" style="28" bestFit="1" customWidth="1"/>
    <col min="25" max="25" width="4.140625" style="29" bestFit="1" customWidth="1"/>
    <col min="26" max="26" width="3.85546875" style="29" bestFit="1" customWidth="1"/>
    <col min="27" max="27" width="5.85546875" style="35" customWidth="1"/>
    <col min="28" max="28" width="5.42578125" style="35" bestFit="1" customWidth="1"/>
    <col min="29" max="29" width="8.140625" style="35" customWidth="1"/>
    <col min="30" max="33" width="8.28515625" style="35" bestFit="1" customWidth="1"/>
    <col min="34" max="34" width="5.42578125" style="35" customWidth="1"/>
    <col min="35" max="35" width="8.140625" style="50" bestFit="1" customWidth="1"/>
    <col min="36" max="36" width="9.7109375" style="50" customWidth="1"/>
    <col min="37" max="37" width="5.28515625" style="35" customWidth="1"/>
    <col min="38" max="38" width="5" style="35" customWidth="1"/>
    <col min="39" max="39" width="5.7109375" style="35" customWidth="1"/>
    <col min="40" max="40" width="4.7109375" style="35" customWidth="1"/>
    <col min="41" max="41" width="7" style="35" customWidth="1"/>
    <col min="42" max="42" width="4.85546875" style="35" customWidth="1"/>
    <col min="43" max="43" width="8.28515625" style="35" customWidth="1"/>
    <col min="44" max="44" width="2.42578125" style="35" customWidth="1"/>
    <col min="45" max="46" width="3.5703125" style="35" customWidth="1"/>
    <col min="47" max="47" width="7.7109375" style="35" customWidth="1"/>
    <col min="48" max="48" width="3" style="35" customWidth="1"/>
    <col min="49" max="50" width="3.5703125" style="35" customWidth="1"/>
    <col min="51" max="51" width="5.85546875" style="35" customWidth="1"/>
    <col min="52" max="52" width="2.42578125" style="35" customWidth="1"/>
    <col min="53" max="53" width="3.140625" style="35" customWidth="1"/>
    <col min="54" max="54" width="3.5703125" style="35" customWidth="1"/>
    <col min="55" max="55" width="5.140625" style="35" customWidth="1"/>
    <col min="56" max="61" width="6" style="35" bestFit="1" customWidth="1"/>
    <col min="62" max="65" width="5.42578125" style="35" bestFit="1" customWidth="1"/>
    <col min="66" max="66" width="5.42578125" style="35" customWidth="1"/>
    <col min="67" max="72" width="6" style="35" bestFit="1" customWidth="1"/>
    <col min="73" max="16384" width="11.42578125" style="35"/>
  </cols>
  <sheetData>
    <row r="1" spans="1:72" s="19" customFormat="1" ht="12.95" customHeight="1" x14ac:dyDescent="0.2">
      <c r="A1" s="2" t="s">
        <v>0</v>
      </c>
      <c r="B1" s="3" t="s">
        <v>1</v>
      </c>
      <c r="C1" s="4"/>
      <c r="D1" s="5" t="s">
        <v>2</v>
      </c>
      <c r="E1" s="6" t="s">
        <v>3</v>
      </c>
      <c r="F1" s="7" t="s">
        <v>4</v>
      </c>
      <c r="G1" s="8" t="s">
        <v>5</v>
      </c>
      <c r="H1" s="8" t="s">
        <v>6</v>
      </c>
      <c r="I1" s="9" t="s">
        <v>7</v>
      </c>
      <c r="J1" s="14" t="s">
        <v>105</v>
      </c>
      <c r="K1" s="91" t="s">
        <v>8</v>
      </c>
      <c r="L1" s="10" t="s">
        <v>9</v>
      </c>
      <c r="M1" s="11"/>
      <c r="N1" s="12" t="s">
        <v>10</v>
      </c>
      <c r="O1" s="12" t="s">
        <v>11</v>
      </c>
      <c r="P1" s="13" t="s">
        <v>62</v>
      </c>
      <c r="Q1" s="14" t="s">
        <v>12</v>
      </c>
      <c r="R1" s="11" t="s">
        <v>13</v>
      </c>
      <c r="S1" s="15" t="s">
        <v>14</v>
      </c>
      <c r="T1" s="119" t="s">
        <v>75</v>
      </c>
      <c r="U1" s="16" t="s">
        <v>15</v>
      </c>
      <c r="V1" s="12" t="s">
        <v>63</v>
      </c>
      <c r="W1" s="12" t="s">
        <v>16</v>
      </c>
      <c r="X1" s="17" t="s">
        <v>17</v>
      </c>
      <c r="Y1" s="18" t="s">
        <v>18</v>
      </c>
      <c r="Z1" s="18" t="s">
        <v>19</v>
      </c>
      <c r="AA1" s="19" t="s">
        <v>20</v>
      </c>
      <c r="AB1" s="20" t="s">
        <v>21</v>
      </c>
      <c r="AC1" s="20" t="s">
        <v>22</v>
      </c>
      <c r="AD1" s="19" t="s">
        <v>23</v>
      </c>
      <c r="AE1" s="19" t="s">
        <v>24</v>
      </c>
      <c r="AF1" s="19" t="s">
        <v>25</v>
      </c>
      <c r="AG1" s="19" t="s">
        <v>26</v>
      </c>
      <c r="AH1" s="19" t="s">
        <v>27</v>
      </c>
      <c r="AI1" s="21" t="s">
        <v>28</v>
      </c>
      <c r="AJ1" s="21" t="s">
        <v>29</v>
      </c>
      <c r="AK1" s="19" t="s">
        <v>30</v>
      </c>
      <c r="AL1" s="22" t="s">
        <v>31</v>
      </c>
      <c r="AM1" s="20" t="s">
        <v>64</v>
      </c>
      <c r="AN1" s="20" t="s">
        <v>65</v>
      </c>
      <c r="AO1" s="20" t="s">
        <v>32</v>
      </c>
      <c r="AP1" s="20" t="s">
        <v>67</v>
      </c>
      <c r="AQ1" s="19" t="s">
        <v>23</v>
      </c>
      <c r="AR1" s="19" t="s">
        <v>24</v>
      </c>
      <c r="AS1" s="19" t="s">
        <v>25</v>
      </c>
      <c r="AT1" s="19" t="s">
        <v>26</v>
      </c>
      <c r="AU1" s="19" t="s">
        <v>33</v>
      </c>
      <c r="AV1" s="19" t="s">
        <v>24</v>
      </c>
      <c r="AW1" s="19" t="s">
        <v>25</v>
      </c>
      <c r="AX1" s="19" t="s">
        <v>26</v>
      </c>
      <c r="AY1" s="19" t="s">
        <v>34</v>
      </c>
      <c r="AZ1" s="19" t="s">
        <v>24</v>
      </c>
      <c r="BA1" s="19" t="s">
        <v>25</v>
      </c>
      <c r="BB1" s="19" t="s">
        <v>26</v>
      </c>
      <c r="BC1" s="20" t="s">
        <v>83</v>
      </c>
      <c r="BD1" s="235">
        <f>Schuhe!$B$3</f>
        <v>104</v>
      </c>
      <c r="BE1" s="235">
        <f>Schuhe!$B$4</f>
        <v>204</v>
      </c>
      <c r="BF1" s="235">
        <f>Schuhe!$B$6</f>
        <v>205</v>
      </c>
      <c r="BG1" s="235">
        <f>Schuhe!$B$8</f>
        <v>106</v>
      </c>
      <c r="BH1" s="235">
        <f>Schuhe!$B$10</f>
        <v>107</v>
      </c>
      <c r="BI1" s="235">
        <f>Schuhe!$B$11</f>
        <v>207</v>
      </c>
      <c r="BJ1" s="235" t="str">
        <f>Schuhe!$B$13</f>
        <v>Schup</v>
      </c>
      <c r="BK1" s="235" t="str">
        <f>Schuhe!$B$14</f>
        <v>Wachs</v>
      </c>
      <c r="BL1" s="235" t="str">
        <f>Schuhe!$B$15</f>
        <v>Skat</v>
      </c>
      <c r="BM1" s="235" t="str">
        <f>Schuhe!$B$17</f>
        <v>Berg</v>
      </c>
      <c r="BN1" s="235" t="str">
        <f>Schuhe!$B$19</f>
        <v>Rad</v>
      </c>
      <c r="BO1" s="235">
        <f>Schuhe!$B$21</f>
        <v>108</v>
      </c>
      <c r="BP1" s="235">
        <f>Schuhe!$B$22</f>
        <v>208</v>
      </c>
      <c r="BQ1" s="235">
        <f>Schuhe!$B$24</f>
        <v>109</v>
      </c>
      <c r="BR1" s="235">
        <f>Schuhe!$B$26</f>
        <v>110</v>
      </c>
      <c r="BS1" s="235">
        <f>Schuhe!$B$27</f>
        <v>210</v>
      </c>
      <c r="BT1" s="235">
        <f>Schuhe!$B$28</f>
        <v>310</v>
      </c>
    </row>
    <row r="2" spans="1:72" x14ac:dyDescent="0.2">
      <c r="A2" s="23">
        <f>AB2</f>
        <v>1413</v>
      </c>
      <c r="B2" s="24" t="s">
        <v>1</v>
      </c>
      <c r="C2" s="25" t="s">
        <v>35</v>
      </c>
      <c r="D2" s="26">
        <v>34885</v>
      </c>
      <c r="E2" s="27" t="s">
        <v>36</v>
      </c>
      <c r="F2" s="28">
        <f>INT(AA2/3600)</f>
        <v>6</v>
      </c>
      <c r="G2" s="29">
        <f>INT((AA2-(F2*3600))/60)</f>
        <v>0</v>
      </c>
      <c r="H2" s="29">
        <f>AA2-(F2*3600)-(G2*60)</f>
        <v>0</v>
      </c>
      <c r="I2" s="30" t="s">
        <v>37</v>
      </c>
      <c r="K2" s="92">
        <f>MAX(K4:K259)</f>
        <v>91.4</v>
      </c>
      <c r="N2" s="32">
        <f>AE2*10000+AF2*100+AG2</f>
        <v>11355</v>
      </c>
      <c r="O2" s="32">
        <f>X2*10000+Y2*100+Z2</f>
        <v>17405054</v>
      </c>
      <c r="Q2" s="34" t="e">
        <f>INT(AVERAGE(Q38:Q259))</f>
        <v>#DIV/0!</v>
      </c>
      <c r="R2" s="30">
        <f>AVERAGE(R4:R259)</f>
        <v>7.118754037093229</v>
      </c>
      <c r="V2" s="32">
        <f>IF(G2="","",AZ2*10000+BA2*100+BB2)</f>
        <v>1822</v>
      </c>
      <c r="W2" s="32">
        <f>IF(H2="","",AV2*10000+AW2*100+AX2)</f>
        <v>20838</v>
      </c>
      <c r="X2" s="28">
        <f>INT(AC2/3600)</f>
        <v>1740</v>
      </c>
      <c r="Y2" s="29">
        <f>INT((AC2-(X2*3600))/60)</f>
        <v>50</v>
      </c>
      <c r="Z2" s="29">
        <f>AC2-(X2*3600)-(Y2*60)</f>
        <v>54</v>
      </c>
      <c r="AA2" s="35">
        <f>MAX(AA4:AA260)</f>
        <v>21600</v>
      </c>
      <c r="AB2" s="112">
        <f>B4+B6+B8+B10+B12+B14+B16+B18+B20+B22+B24+B26+B28+B30+B32+B34+B36</f>
        <v>1413</v>
      </c>
      <c r="AC2" s="113">
        <f>AC4+AC6+AC8+AC10+AC12+AC14+AC16+AC18+AC20+AC22+AC24+AC26+AC28+AC30+AC32+AC34+AC36</f>
        <v>6267054</v>
      </c>
      <c r="AD2" s="35">
        <f>INT(AC2/AB2)</f>
        <v>4435</v>
      </c>
      <c r="AE2" s="28">
        <f>INT(AD2/3600)</f>
        <v>1</v>
      </c>
      <c r="AF2" s="29">
        <f>INT((AD2-(AE2*3600))/60)</f>
        <v>13</v>
      </c>
      <c r="AG2" s="29">
        <f>INT(AD2-(AE2*3600)-(AF2*60))</f>
        <v>55</v>
      </c>
      <c r="AI2" s="34">
        <f>INT((AJ2)/7)</f>
        <v>812</v>
      </c>
      <c r="AJ2" s="34">
        <f>INT((MAX(D2:D259)-MIN(D2:D259)))</f>
        <v>5686</v>
      </c>
      <c r="AK2" s="30" t="str">
        <f>IF(L2="l",U2*K2,(IF(L2="s",K2,(IF(L2="r",K2,(IF(L2="","")))))))</f>
        <v/>
      </c>
      <c r="AL2" s="236" t="s">
        <v>42</v>
      </c>
      <c r="AM2" s="236" t="s">
        <v>50</v>
      </c>
      <c r="AN2" s="236" t="s">
        <v>26</v>
      </c>
      <c r="AO2" s="236" t="s">
        <v>43</v>
      </c>
      <c r="AP2" s="236" t="s">
        <v>66</v>
      </c>
      <c r="AQ2" s="236" t="str">
        <f>BC2</f>
        <v>g</v>
      </c>
      <c r="AR2" s="28"/>
      <c r="AS2" s="29"/>
      <c r="AT2" s="29"/>
      <c r="AU2" s="35">
        <f>INT(AC2/AI2)</f>
        <v>7718</v>
      </c>
      <c r="AV2" s="28">
        <f>INT(AU2/3600)</f>
        <v>2</v>
      </c>
      <c r="AW2" s="29">
        <f>INT((AU2-(AV2*3600))/60)</f>
        <v>8</v>
      </c>
      <c r="AX2" s="29">
        <f>INT(AU2-(AV2*3600)-(AW2*60))</f>
        <v>38</v>
      </c>
      <c r="AY2" s="35">
        <f>INT(AC2/AJ2)</f>
        <v>1102</v>
      </c>
      <c r="AZ2" s="28">
        <f>INT(AY2/3600)</f>
        <v>0</v>
      </c>
      <c r="BA2" s="29">
        <f>INT((AY2-(AZ2*3600))/60)</f>
        <v>18</v>
      </c>
      <c r="BB2" s="29">
        <f>INT(AY2-(AZ2*3600)-(BA2*60))</f>
        <v>22</v>
      </c>
      <c r="BC2" s="236" t="s">
        <v>113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</row>
    <row r="3" spans="1:72" s="19" customFormat="1" collapsed="1" x14ac:dyDescent="0.2">
      <c r="A3" s="36"/>
      <c r="B3" s="37"/>
      <c r="C3" s="4" t="s">
        <v>38</v>
      </c>
      <c r="D3" s="38">
        <f>MAX(D4:D259)</f>
        <v>40571</v>
      </c>
      <c r="E3" s="39" t="s">
        <v>36</v>
      </c>
      <c r="F3" s="17">
        <f>INT(AA3/3600)</f>
        <v>0</v>
      </c>
      <c r="G3" s="18">
        <f>INT((AA3-(F3*3600))/60)</f>
        <v>13</v>
      </c>
      <c r="H3" s="18">
        <f>AA3-(F3*3600)-(G3*60)</f>
        <v>15</v>
      </c>
      <c r="I3" s="11" t="s">
        <v>39</v>
      </c>
      <c r="J3" s="53"/>
      <c r="K3" s="93">
        <f>MIN(K4:K37)</f>
        <v>71.2</v>
      </c>
      <c r="L3" s="40"/>
      <c r="M3" s="213">
        <f>M4+M6+M8+M10+M12+M14+M16+M18+M20+M22+M24+M26+M28+M30+M32+M34+M36</f>
        <v>11737.236999999999</v>
      </c>
      <c r="N3" s="212">
        <f>M5+M7+M9+M11+M13+M15+M17+M19+M21+M23+M25+M27+M29+M31+M33+M35+M37</f>
        <v>1745.2</v>
      </c>
      <c r="O3" s="211">
        <f>S4+S6+S8+S10+S12+S14+S16+S18+S20+S22+S24+S26+S28+S30+S32+S34+S36</f>
        <v>1671</v>
      </c>
      <c r="P3" s="210">
        <f>S17+S19+S21+S23+S25+S27+S29+S31+S33+S35+S37</f>
        <v>897.5</v>
      </c>
      <c r="Q3" s="209">
        <f>U23+U25+U27+U29+U31+U33+U35+U37</f>
        <v>1223.0078571428571</v>
      </c>
      <c r="R3" s="181">
        <f>R29+R31+R33+R35+R37</f>
        <v>173</v>
      </c>
      <c r="S3" s="13"/>
      <c r="T3" s="121"/>
      <c r="U3" s="11">
        <f>M3+N3+O3+P3+Q3+R3</f>
        <v>17446.944857142858</v>
      </c>
      <c r="V3" s="13"/>
      <c r="W3" s="13"/>
      <c r="X3" s="17"/>
      <c r="Y3" s="18"/>
      <c r="Z3" s="18"/>
      <c r="AA3" s="35">
        <f>MIN(AA4:AA259)</f>
        <v>795</v>
      </c>
      <c r="AI3" s="21"/>
      <c r="AJ3" s="21"/>
      <c r="AK3" s="11" t="str">
        <f>IF(L3="l",U3*K3,(IF(L3="s",K3,(IF(L3="r",K3,(IF(L3="","")))))))</f>
        <v/>
      </c>
      <c r="AL3" s="250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72" hidden="1" x14ac:dyDescent="0.2">
      <c r="A4" s="23">
        <v>52</v>
      </c>
      <c r="B4" s="43">
        <v>12</v>
      </c>
      <c r="C4" s="29">
        <v>95</v>
      </c>
      <c r="D4" s="26" t="s">
        <v>40</v>
      </c>
      <c r="E4" s="27" t="s">
        <v>36</v>
      </c>
      <c r="F4" s="28">
        <v>1</v>
      </c>
      <c r="G4" s="29">
        <v>12</v>
      </c>
      <c r="H4" s="29">
        <v>0</v>
      </c>
      <c r="I4" s="30" t="s">
        <v>37</v>
      </c>
      <c r="K4" s="92">
        <v>87.5</v>
      </c>
      <c r="L4" s="31">
        <v>0</v>
      </c>
      <c r="M4" s="44">
        <v>60.65</v>
      </c>
      <c r="N4" s="32">
        <v>937</v>
      </c>
      <c r="O4" s="45">
        <v>0</v>
      </c>
      <c r="P4" s="46">
        <v>0.16051816239316241</v>
      </c>
      <c r="Q4" s="34">
        <v>0</v>
      </c>
      <c r="R4" s="30" t="s">
        <v>61</v>
      </c>
      <c r="S4" s="47">
        <v>10</v>
      </c>
      <c r="U4" s="48">
        <v>70.650000000000006</v>
      </c>
      <c r="V4" s="33">
        <v>0</v>
      </c>
      <c r="W4" s="33">
        <v>0</v>
      </c>
      <c r="X4" s="28">
        <v>0</v>
      </c>
      <c r="Y4" s="29">
        <v>9</v>
      </c>
      <c r="Z4" s="29">
        <v>37</v>
      </c>
      <c r="AA4" s="35">
        <v>4320</v>
      </c>
      <c r="AB4" s="35">
        <v>52</v>
      </c>
      <c r="AC4" s="35">
        <v>30049</v>
      </c>
      <c r="AD4" s="35">
        <v>577</v>
      </c>
      <c r="AE4" s="49">
        <v>12</v>
      </c>
      <c r="AF4" s="29">
        <v>0</v>
      </c>
      <c r="AG4" s="29">
        <v>0</v>
      </c>
      <c r="AH4" s="35" t="s">
        <v>36</v>
      </c>
      <c r="AI4" s="50">
        <v>0</v>
      </c>
      <c r="AJ4" s="50">
        <v>0</v>
      </c>
      <c r="AK4" s="30" t="s">
        <v>61</v>
      </c>
      <c r="AL4" s="33" t="s">
        <v>104</v>
      </c>
      <c r="AM4" s="51">
        <v>0</v>
      </c>
      <c r="AN4" s="35">
        <v>0</v>
      </c>
      <c r="AO4" s="35">
        <v>0</v>
      </c>
      <c r="AP4" s="35">
        <v>0</v>
      </c>
      <c r="AQ4" s="35">
        <v>0</v>
      </c>
      <c r="AR4" s="28">
        <v>0</v>
      </c>
      <c r="AS4" s="29">
        <v>0</v>
      </c>
      <c r="AT4" s="29">
        <v>0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</row>
    <row r="5" spans="1:72" s="19" customFormat="1" hidden="1" x14ac:dyDescent="0.2">
      <c r="A5" s="37">
        <v>365</v>
      </c>
      <c r="B5" s="37">
        <v>0</v>
      </c>
      <c r="C5" s="4" t="s">
        <v>118</v>
      </c>
      <c r="D5" s="38" t="s">
        <v>41</v>
      </c>
      <c r="E5" s="39" t="s">
        <v>36</v>
      </c>
      <c r="F5" s="17">
        <v>0</v>
      </c>
      <c r="G5" s="18">
        <v>24</v>
      </c>
      <c r="H5" s="18">
        <v>30</v>
      </c>
      <c r="I5" s="11" t="s">
        <v>39</v>
      </c>
      <c r="J5" s="53"/>
      <c r="K5" s="93">
        <v>86</v>
      </c>
      <c r="L5" s="40">
        <v>0</v>
      </c>
      <c r="M5" s="41">
        <v>0</v>
      </c>
      <c r="N5" s="52">
        <v>122</v>
      </c>
      <c r="O5" s="52">
        <v>82049</v>
      </c>
      <c r="P5" s="12">
        <v>2.286834094368341E-2</v>
      </c>
      <c r="Q5" s="53">
        <v>0</v>
      </c>
      <c r="R5" s="11">
        <v>0</v>
      </c>
      <c r="S5" s="13">
        <v>0</v>
      </c>
      <c r="T5" s="121"/>
      <c r="U5" s="11">
        <v>0</v>
      </c>
      <c r="V5" s="13">
        <v>0</v>
      </c>
      <c r="W5" s="13">
        <v>0</v>
      </c>
      <c r="X5" s="17">
        <v>0</v>
      </c>
      <c r="Y5" s="18">
        <v>1</v>
      </c>
      <c r="Z5" s="18">
        <v>22</v>
      </c>
      <c r="AA5" s="19">
        <v>1470</v>
      </c>
      <c r="AB5" s="19">
        <v>365</v>
      </c>
      <c r="AC5" s="19">
        <v>30049</v>
      </c>
      <c r="AD5" s="19">
        <v>82</v>
      </c>
      <c r="AE5" s="17">
        <v>0</v>
      </c>
      <c r="AF5" s="18">
        <v>0</v>
      </c>
      <c r="AG5" s="18">
        <v>0</v>
      </c>
      <c r="AH5" s="19" t="s">
        <v>36</v>
      </c>
      <c r="AI5" s="21">
        <v>0</v>
      </c>
      <c r="AJ5" s="21">
        <v>0</v>
      </c>
      <c r="AK5" s="11" t="s">
        <v>61</v>
      </c>
      <c r="AL5" s="33" t="s">
        <v>107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7">
        <v>0</v>
      </c>
      <c r="AS5" s="18">
        <v>0</v>
      </c>
      <c r="AT5" s="18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2" hidden="1" collapsed="1" x14ac:dyDescent="0.2">
      <c r="A6" s="23">
        <v>52</v>
      </c>
      <c r="B6" s="43">
        <v>48</v>
      </c>
      <c r="C6" s="29">
        <v>96</v>
      </c>
      <c r="D6" s="26" t="s">
        <v>40</v>
      </c>
      <c r="E6" s="54">
        <v>1.5</v>
      </c>
      <c r="F6" s="28">
        <v>2</v>
      </c>
      <c r="G6" s="29">
        <v>5</v>
      </c>
      <c r="H6" s="29">
        <v>57</v>
      </c>
      <c r="I6" s="30" t="s">
        <v>37</v>
      </c>
      <c r="K6" s="92">
        <v>89</v>
      </c>
      <c r="L6" s="31">
        <v>0</v>
      </c>
      <c r="M6" s="44">
        <v>211.65</v>
      </c>
      <c r="N6" s="32">
        <v>10905</v>
      </c>
      <c r="O6" s="45">
        <v>0</v>
      </c>
      <c r="P6" s="46">
        <v>1.1513995726495727</v>
      </c>
      <c r="Q6" s="34">
        <v>0</v>
      </c>
      <c r="R6" s="30" t="s">
        <v>61</v>
      </c>
      <c r="S6" s="47">
        <v>207</v>
      </c>
      <c r="U6" s="48">
        <v>670.55</v>
      </c>
      <c r="V6" s="33">
        <v>0</v>
      </c>
      <c r="W6" s="33">
        <v>0</v>
      </c>
      <c r="X6" s="28">
        <v>1</v>
      </c>
      <c r="Y6" s="29">
        <v>9</v>
      </c>
      <c r="Z6" s="29">
        <v>5</v>
      </c>
      <c r="AA6" s="35">
        <v>7557</v>
      </c>
      <c r="AB6" s="35">
        <v>52</v>
      </c>
      <c r="AC6" s="35">
        <v>215542</v>
      </c>
      <c r="AD6" s="35">
        <v>4145</v>
      </c>
      <c r="AE6" s="49">
        <v>48</v>
      </c>
      <c r="AF6" s="29">
        <v>0</v>
      </c>
      <c r="AG6" s="29">
        <v>0</v>
      </c>
      <c r="AH6" s="35" t="s">
        <v>36</v>
      </c>
      <c r="AI6" s="50">
        <v>0</v>
      </c>
      <c r="AJ6" s="50">
        <v>0</v>
      </c>
      <c r="AK6" s="30" t="s">
        <v>61</v>
      </c>
      <c r="AL6" s="33" t="s">
        <v>51</v>
      </c>
      <c r="AM6" s="51">
        <v>0</v>
      </c>
      <c r="AN6" s="35">
        <v>0</v>
      </c>
      <c r="AO6" s="35">
        <v>0</v>
      </c>
      <c r="AP6" s="35">
        <v>0</v>
      </c>
      <c r="AQ6" s="35">
        <v>0</v>
      </c>
      <c r="AR6" s="28">
        <v>0</v>
      </c>
      <c r="AS6" s="29">
        <v>0</v>
      </c>
      <c r="AT6" s="29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72" s="19" customFormat="1" hidden="1" x14ac:dyDescent="0.2">
      <c r="A7" s="37">
        <v>366</v>
      </c>
      <c r="B7" s="37">
        <v>0</v>
      </c>
      <c r="C7" s="4" t="s">
        <v>118</v>
      </c>
      <c r="D7" s="38" t="s">
        <v>41</v>
      </c>
      <c r="E7" s="11">
        <v>-8</v>
      </c>
      <c r="F7" s="17">
        <v>0</v>
      </c>
      <c r="G7" s="18">
        <v>21</v>
      </c>
      <c r="H7" s="18">
        <v>53</v>
      </c>
      <c r="I7" s="11" t="s">
        <v>39</v>
      </c>
      <c r="J7" s="53"/>
      <c r="K7" s="93">
        <v>79.5</v>
      </c>
      <c r="L7" s="40">
        <v>0</v>
      </c>
      <c r="M7" s="55">
        <v>251.9</v>
      </c>
      <c r="N7" s="52">
        <v>948</v>
      </c>
      <c r="O7" s="52">
        <v>595222</v>
      </c>
      <c r="P7" s="12">
        <v>0.16358682452944748</v>
      </c>
      <c r="Q7" s="53">
        <v>0</v>
      </c>
      <c r="R7" s="11">
        <v>0</v>
      </c>
      <c r="S7" s="13">
        <v>0</v>
      </c>
      <c r="T7" s="121"/>
      <c r="U7" s="11">
        <v>0</v>
      </c>
      <c r="V7" s="13">
        <v>0</v>
      </c>
      <c r="W7" s="13">
        <v>0</v>
      </c>
      <c r="X7" s="17">
        <v>0</v>
      </c>
      <c r="Y7" s="18">
        <v>9</v>
      </c>
      <c r="Z7" s="18">
        <v>48</v>
      </c>
      <c r="AA7" s="19">
        <v>1313</v>
      </c>
      <c r="AB7" s="19">
        <v>366</v>
      </c>
      <c r="AC7" s="19">
        <v>215542</v>
      </c>
      <c r="AD7" s="19">
        <v>588</v>
      </c>
      <c r="AE7" s="17">
        <v>0</v>
      </c>
      <c r="AF7" s="18">
        <v>0</v>
      </c>
      <c r="AG7" s="18">
        <v>0</v>
      </c>
      <c r="AH7" s="19" t="s">
        <v>36</v>
      </c>
      <c r="AI7" s="21">
        <v>0</v>
      </c>
      <c r="AJ7" s="21">
        <v>0</v>
      </c>
      <c r="AK7" s="11" t="s">
        <v>61</v>
      </c>
      <c r="AL7" s="33" t="s">
        <v>108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7">
        <v>0</v>
      </c>
      <c r="AS7" s="18">
        <v>0</v>
      </c>
      <c r="AT7" s="18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72" s="49" customFormat="1" hidden="1" collapsed="1" x14ac:dyDescent="0.2">
      <c r="A8" s="43">
        <v>52</v>
      </c>
      <c r="B8" s="43">
        <v>19</v>
      </c>
      <c r="C8" s="56">
        <v>97</v>
      </c>
      <c r="D8" s="57" t="s">
        <v>40</v>
      </c>
      <c r="E8" s="54">
        <v>-5</v>
      </c>
      <c r="F8" s="58">
        <v>2</v>
      </c>
      <c r="G8" s="56">
        <v>21</v>
      </c>
      <c r="H8" s="56">
        <v>27</v>
      </c>
      <c r="I8" s="54" t="s">
        <v>37</v>
      </c>
      <c r="J8" s="62"/>
      <c r="K8" s="94">
        <v>84</v>
      </c>
      <c r="L8" s="45">
        <v>0</v>
      </c>
      <c r="M8" s="44">
        <v>177.9</v>
      </c>
      <c r="N8" s="59">
        <v>2848</v>
      </c>
      <c r="O8" s="45">
        <v>0</v>
      </c>
      <c r="P8" s="46">
        <v>0.48018696581196579</v>
      </c>
      <c r="Q8" s="34">
        <v>0</v>
      </c>
      <c r="R8" s="30" t="s">
        <v>61</v>
      </c>
      <c r="S8" s="47">
        <v>42</v>
      </c>
      <c r="T8" s="122"/>
      <c r="U8" s="54">
        <v>241.8</v>
      </c>
      <c r="V8" s="33">
        <v>0</v>
      </c>
      <c r="W8" s="33">
        <v>0</v>
      </c>
      <c r="X8" s="58">
        <v>0</v>
      </c>
      <c r="Y8" s="56">
        <v>28</v>
      </c>
      <c r="Z8" s="56">
        <v>48</v>
      </c>
      <c r="AA8" s="49">
        <v>8487</v>
      </c>
      <c r="AB8" s="49">
        <v>52</v>
      </c>
      <c r="AC8" s="35">
        <v>89891</v>
      </c>
      <c r="AD8" s="49">
        <v>1728</v>
      </c>
      <c r="AE8" s="49">
        <v>19</v>
      </c>
      <c r="AF8" s="49">
        <v>0</v>
      </c>
      <c r="AG8" s="49">
        <v>0</v>
      </c>
      <c r="AH8" s="49" t="s">
        <v>36</v>
      </c>
      <c r="AI8" s="60">
        <v>0</v>
      </c>
      <c r="AJ8" s="60">
        <v>0</v>
      </c>
      <c r="AK8" s="54" t="s">
        <v>61</v>
      </c>
      <c r="AL8" s="120" t="s">
        <v>112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1:72" s="19" customFormat="1" hidden="1" x14ac:dyDescent="0.2">
      <c r="A9" s="37">
        <v>365</v>
      </c>
      <c r="B9" s="37">
        <v>0</v>
      </c>
      <c r="C9" s="4" t="s">
        <v>118</v>
      </c>
      <c r="D9" s="38" t="s">
        <v>41</v>
      </c>
      <c r="E9" s="11">
        <v>-9</v>
      </c>
      <c r="F9" s="17">
        <v>0</v>
      </c>
      <c r="G9" s="18">
        <v>30</v>
      </c>
      <c r="H9" s="18">
        <v>0</v>
      </c>
      <c r="I9" s="11" t="s">
        <v>39</v>
      </c>
      <c r="J9" s="53"/>
      <c r="K9" s="93">
        <v>80</v>
      </c>
      <c r="L9" s="40">
        <v>0</v>
      </c>
      <c r="M9" s="41">
        <v>21.9</v>
      </c>
      <c r="N9" s="52">
        <v>406</v>
      </c>
      <c r="O9" s="52">
        <v>245811</v>
      </c>
      <c r="P9" s="12">
        <v>6.8410197869101977E-2</v>
      </c>
      <c r="Q9" s="53">
        <v>0</v>
      </c>
      <c r="R9" s="11">
        <v>0</v>
      </c>
      <c r="S9" s="13">
        <v>0</v>
      </c>
      <c r="T9" s="121"/>
      <c r="U9" s="11">
        <v>0</v>
      </c>
      <c r="V9" s="13">
        <v>0</v>
      </c>
      <c r="W9" s="13">
        <v>0</v>
      </c>
      <c r="X9" s="17">
        <v>0</v>
      </c>
      <c r="Y9" s="18">
        <v>4</v>
      </c>
      <c r="Z9" s="18">
        <v>6</v>
      </c>
      <c r="AA9" s="19">
        <v>1800</v>
      </c>
      <c r="AB9" s="19">
        <v>365</v>
      </c>
      <c r="AC9" s="19">
        <v>89891</v>
      </c>
      <c r="AD9" s="19">
        <v>246</v>
      </c>
      <c r="AE9" s="19">
        <v>0</v>
      </c>
      <c r="AF9" s="19">
        <v>0</v>
      </c>
      <c r="AG9" s="19">
        <v>0</v>
      </c>
      <c r="AH9" s="19" t="s">
        <v>36</v>
      </c>
      <c r="AI9" s="50">
        <v>0</v>
      </c>
      <c r="AJ9" s="50">
        <v>0</v>
      </c>
      <c r="AK9" s="30" t="s">
        <v>61</v>
      </c>
      <c r="AL9" s="120" t="s">
        <v>119</v>
      </c>
      <c r="AM9" s="51">
        <v>0</v>
      </c>
      <c r="AN9" s="19">
        <v>0</v>
      </c>
      <c r="AO9" s="19">
        <v>0</v>
      </c>
      <c r="AP9" s="35">
        <v>0</v>
      </c>
      <c r="AQ9" s="35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1:72" hidden="1" collapsed="1" x14ac:dyDescent="0.2">
      <c r="A10" s="23">
        <v>53</v>
      </c>
      <c r="B10" s="23">
        <v>28</v>
      </c>
      <c r="C10" s="29">
        <v>98</v>
      </c>
      <c r="D10" s="26" t="s">
        <v>40</v>
      </c>
      <c r="E10" s="54">
        <v>4</v>
      </c>
      <c r="F10" s="28">
        <v>2</v>
      </c>
      <c r="G10" s="29">
        <v>41</v>
      </c>
      <c r="H10" s="29">
        <v>45</v>
      </c>
      <c r="I10" s="30" t="s">
        <v>37</v>
      </c>
      <c r="K10" s="92">
        <v>88</v>
      </c>
      <c r="L10" s="31">
        <v>0</v>
      </c>
      <c r="M10" s="44">
        <v>166.5</v>
      </c>
      <c r="N10" s="32">
        <v>3557</v>
      </c>
      <c r="O10" s="45">
        <v>0</v>
      </c>
      <c r="P10" s="46">
        <v>0.59921383647798743</v>
      </c>
      <c r="Q10" s="34">
        <v>0</v>
      </c>
      <c r="R10" s="30" t="s">
        <v>61</v>
      </c>
      <c r="S10" s="47">
        <v>28</v>
      </c>
      <c r="U10" s="30">
        <v>315.39999999999998</v>
      </c>
      <c r="V10" s="33">
        <v>0</v>
      </c>
      <c r="W10" s="33">
        <v>0</v>
      </c>
      <c r="X10" s="28">
        <v>0</v>
      </c>
      <c r="Y10" s="29">
        <v>35</v>
      </c>
      <c r="Z10" s="29">
        <v>57</v>
      </c>
      <c r="AA10" s="35">
        <v>9705</v>
      </c>
      <c r="AB10" s="35">
        <v>53</v>
      </c>
      <c r="AC10" s="35">
        <v>114330</v>
      </c>
      <c r="AD10" s="35">
        <v>2157</v>
      </c>
      <c r="AE10" s="35">
        <v>28</v>
      </c>
      <c r="AF10" s="35">
        <v>0</v>
      </c>
      <c r="AG10" s="35">
        <v>0</v>
      </c>
      <c r="AH10" s="35">
        <v>0</v>
      </c>
      <c r="AI10" s="50">
        <v>0</v>
      </c>
      <c r="AJ10" s="50">
        <v>0</v>
      </c>
      <c r="AK10" s="30" t="s">
        <v>36</v>
      </c>
      <c r="AL10" s="120" t="s">
        <v>121</v>
      </c>
      <c r="AM10" s="35">
        <v>0</v>
      </c>
      <c r="AN10" s="35">
        <v>0</v>
      </c>
      <c r="AO10" s="35">
        <v>0</v>
      </c>
      <c r="AP10" s="35">
        <v>0</v>
      </c>
      <c r="AQ10" s="35" t="s">
        <v>36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72" s="19" customFormat="1" hidden="1" x14ac:dyDescent="0.2">
      <c r="A11" s="37">
        <v>365</v>
      </c>
      <c r="B11" s="37">
        <v>0</v>
      </c>
      <c r="C11" s="4" t="s">
        <v>118</v>
      </c>
      <c r="D11" s="38" t="s">
        <v>41</v>
      </c>
      <c r="E11" s="11">
        <v>-1</v>
      </c>
      <c r="F11" s="17">
        <v>0</v>
      </c>
      <c r="G11" s="18">
        <v>23</v>
      </c>
      <c r="H11" s="18">
        <v>42</v>
      </c>
      <c r="I11" s="11" t="s">
        <v>39</v>
      </c>
      <c r="J11" s="53"/>
      <c r="K11" s="93">
        <v>83</v>
      </c>
      <c r="L11" s="40">
        <v>0</v>
      </c>
      <c r="M11" s="41">
        <v>120.9</v>
      </c>
      <c r="N11" s="52">
        <v>513</v>
      </c>
      <c r="O11" s="52">
        <v>314530</v>
      </c>
      <c r="P11" s="12">
        <v>8.7009132420091326E-2</v>
      </c>
      <c r="Q11" s="53">
        <v>0</v>
      </c>
      <c r="R11" s="11">
        <v>0</v>
      </c>
      <c r="S11" s="13">
        <v>0</v>
      </c>
      <c r="T11" s="121"/>
      <c r="U11" s="11" t="s">
        <v>36</v>
      </c>
      <c r="V11" s="13">
        <v>0</v>
      </c>
      <c r="W11" s="13">
        <v>0</v>
      </c>
      <c r="X11" s="17">
        <v>0</v>
      </c>
      <c r="Y11" s="18">
        <v>5</v>
      </c>
      <c r="Z11" s="18">
        <v>13</v>
      </c>
      <c r="AA11" s="19">
        <v>1422</v>
      </c>
      <c r="AB11" s="19">
        <v>365</v>
      </c>
      <c r="AC11" s="19">
        <v>114330</v>
      </c>
      <c r="AD11" s="19">
        <v>313</v>
      </c>
      <c r="AE11" s="19">
        <v>0</v>
      </c>
      <c r="AF11" s="19">
        <v>0</v>
      </c>
      <c r="AG11" s="19">
        <v>0</v>
      </c>
      <c r="AH11" s="19">
        <v>0</v>
      </c>
      <c r="AI11" s="21">
        <v>0</v>
      </c>
      <c r="AJ11" s="21">
        <v>0</v>
      </c>
      <c r="AK11" s="11" t="s">
        <v>61</v>
      </c>
      <c r="AM11" s="19">
        <v>0</v>
      </c>
      <c r="AN11" s="19">
        <v>0</v>
      </c>
      <c r="AO11" s="19">
        <v>0</v>
      </c>
      <c r="AP11" s="19">
        <v>0</v>
      </c>
      <c r="AQ11" s="19" t="s">
        <v>36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72" s="49" customFormat="1" hidden="1" collapsed="1" x14ac:dyDescent="0.2">
      <c r="A12" s="43">
        <v>52</v>
      </c>
      <c r="B12" s="43">
        <v>61</v>
      </c>
      <c r="C12" s="56">
        <v>99</v>
      </c>
      <c r="D12" s="57" t="s">
        <v>40</v>
      </c>
      <c r="E12" s="54">
        <v>-2</v>
      </c>
      <c r="F12" s="58">
        <v>2</v>
      </c>
      <c r="G12" s="56">
        <v>41</v>
      </c>
      <c r="H12" s="56">
        <v>36</v>
      </c>
      <c r="I12" s="54" t="s">
        <v>37</v>
      </c>
      <c r="J12" s="62"/>
      <c r="K12" s="94">
        <v>86</v>
      </c>
      <c r="L12" s="45">
        <v>0</v>
      </c>
      <c r="M12" s="61">
        <v>446.3</v>
      </c>
      <c r="N12" s="59">
        <v>11636</v>
      </c>
      <c r="O12" s="45">
        <v>0</v>
      </c>
      <c r="P12" s="46">
        <v>1.2768482905982905</v>
      </c>
      <c r="Q12" s="62">
        <v>0</v>
      </c>
      <c r="R12" s="54">
        <v>0</v>
      </c>
      <c r="S12" s="47">
        <v>42</v>
      </c>
      <c r="T12" s="122"/>
      <c r="U12" s="54">
        <v>526.9</v>
      </c>
      <c r="V12" s="63">
        <v>0</v>
      </c>
      <c r="W12" s="63">
        <v>0</v>
      </c>
      <c r="X12" s="58">
        <v>1</v>
      </c>
      <c r="Y12" s="56">
        <v>16</v>
      </c>
      <c r="Z12" s="56">
        <v>36</v>
      </c>
      <c r="AA12" s="49">
        <v>9696</v>
      </c>
      <c r="AB12" s="49">
        <v>52</v>
      </c>
      <c r="AC12" s="49">
        <v>239026</v>
      </c>
      <c r="AD12" s="49">
        <v>4596</v>
      </c>
      <c r="AE12" s="49">
        <v>61</v>
      </c>
      <c r="AF12" s="49">
        <v>0</v>
      </c>
      <c r="AG12" s="49">
        <v>0</v>
      </c>
      <c r="AH12" s="49">
        <v>0</v>
      </c>
      <c r="AI12" s="60">
        <v>0</v>
      </c>
      <c r="AJ12" s="60">
        <v>0</v>
      </c>
      <c r="AK12" s="54" t="s">
        <v>61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72" s="19" customFormat="1" hidden="1" x14ac:dyDescent="0.2">
      <c r="A13" s="37">
        <v>365</v>
      </c>
      <c r="B13" s="37">
        <v>0</v>
      </c>
      <c r="C13" s="4" t="s">
        <v>118</v>
      </c>
      <c r="D13" s="38" t="s">
        <v>41</v>
      </c>
      <c r="E13" s="11">
        <v>-5</v>
      </c>
      <c r="F13" s="17">
        <v>0</v>
      </c>
      <c r="G13" s="18">
        <v>29</v>
      </c>
      <c r="H13" s="18">
        <v>0</v>
      </c>
      <c r="I13" s="11" t="s">
        <v>39</v>
      </c>
      <c r="J13" s="53"/>
      <c r="K13" s="93">
        <v>83</v>
      </c>
      <c r="L13" s="40">
        <v>0</v>
      </c>
      <c r="M13" s="41">
        <v>38.6</v>
      </c>
      <c r="N13" s="52">
        <v>1054</v>
      </c>
      <c r="O13" s="52">
        <v>662346</v>
      </c>
      <c r="P13" s="12">
        <v>0.18190715372907154</v>
      </c>
      <c r="Q13" s="53">
        <v>0</v>
      </c>
      <c r="R13" s="11">
        <v>0</v>
      </c>
      <c r="S13" s="13">
        <v>0</v>
      </c>
      <c r="T13" s="121"/>
      <c r="U13" s="11">
        <v>0</v>
      </c>
      <c r="V13" s="13">
        <v>0</v>
      </c>
      <c r="W13" s="13">
        <v>0</v>
      </c>
      <c r="X13" s="17">
        <v>0</v>
      </c>
      <c r="Y13" s="18">
        <v>10</v>
      </c>
      <c r="Z13" s="18">
        <v>54</v>
      </c>
      <c r="AA13" s="19">
        <v>1740</v>
      </c>
      <c r="AB13" s="19">
        <v>365</v>
      </c>
      <c r="AC13" s="19">
        <v>239026</v>
      </c>
      <c r="AD13" s="19">
        <v>654</v>
      </c>
      <c r="AE13" s="19">
        <v>0</v>
      </c>
      <c r="AF13" s="19">
        <v>0</v>
      </c>
      <c r="AG13" s="19">
        <v>0</v>
      </c>
      <c r="AH13" s="19">
        <v>0</v>
      </c>
      <c r="AI13" s="50">
        <v>0</v>
      </c>
      <c r="AJ13" s="50">
        <v>0</v>
      </c>
      <c r="AK13" s="30" t="s">
        <v>61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72" s="49" customFormat="1" hidden="1" collapsed="1" x14ac:dyDescent="0.2">
      <c r="A14" s="43">
        <v>52</v>
      </c>
      <c r="B14" s="106">
        <v>82</v>
      </c>
      <c r="C14" s="189">
        <v>0</v>
      </c>
      <c r="D14" s="190" t="s">
        <v>40</v>
      </c>
      <c r="E14" s="109">
        <v>5.4000000000000057</v>
      </c>
      <c r="F14" s="191">
        <v>1</v>
      </c>
      <c r="G14" s="189">
        <v>55</v>
      </c>
      <c r="H14" s="189">
        <v>6</v>
      </c>
      <c r="I14" s="109" t="s">
        <v>37</v>
      </c>
      <c r="J14" s="196"/>
      <c r="K14" s="192">
        <v>91.4</v>
      </c>
      <c r="L14" s="193">
        <v>0</v>
      </c>
      <c r="M14" s="187">
        <v>478.5</v>
      </c>
      <c r="N14" s="194">
        <v>12546</v>
      </c>
      <c r="O14" s="193">
        <v>0</v>
      </c>
      <c r="P14" s="195">
        <v>1.4296100427350429</v>
      </c>
      <c r="Q14" s="196">
        <v>0</v>
      </c>
      <c r="R14" s="109">
        <v>0</v>
      </c>
      <c r="S14" s="108">
        <v>48</v>
      </c>
      <c r="T14" s="123"/>
      <c r="U14" s="109">
        <v>626.9</v>
      </c>
      <c r="V14" s="197">
        <v>0</v>
      </c>
      <c r="W14" s="63">
        <v>0</v>
      </c>
      <c r="X14" s="58">
        <v>1</v>
      </c>
      <c r="Y14" s="56">
        <v>25</v>
      </c>
      <c r="Z14" s="56">
        <v>46</v>
      </c>
      <c r="AA14" s="49">
        <v>6906</v>
      </c>
      <c r="AB14" s="49">
        <v>52</v>
      </c>
      <c r="AC14" s="49">
        <v>267623</v>
      </c>
      <c r="AD14" s="49">
        <v>5146</v>
      </c>
      <c r="AE14" s="49">
        <v>82</v>
      </c>
      <c r="AF14" s="49">
        <v>0</v>
      </c>
      <c r="AG14" s="49">
        <v>0</v>
      </c>
      <c r="AH14" s="49">
        <v>0</v>
      </c>
      <c r="AI14" s="177" t="s">
        <v>131</v>
      </c>
      <c r="AJ14" s="60">
        <v>0</v>
      </c>
      <c r="AK14" s="54" t="s">
        <v>61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72" s="19" customFormat="1" hidden="1" x14ac:dyDescent="0.2">
      <c r="A15" s="37">
        <v>366</v>
      </c>
      <c r="B15" s="198">
        <v>0</v>
      </c>
      <c r="C15" s="4" t="s">
        <v>118</v>
      </c>
      <c r="D15" s="200" t="s">
        <v>41</v>
      </c>
      <c r="E15" s="201">
        <v>-1</v>
      </c>
      <c r="F15" s="202">
        <v>0</v>
      </c>
      <c r="G15" s="203">
        <v>29</v>
      </c>
      <c r="H15" s="203">
        <v>7</v>
      </c>
      <c r="I15" s="201" t="s">
        <v>39</v>
      </c>
      <c r="J15" s="206"/>
      <c r="K15" s="96">
        <v>85</v>
      </c>
      <c r="L15" s="204">
        <v>0</v>
      </c>
      <c r="M15" s="55">
        <v>100.4</v>
      </c>
      <c r="N15" s="107">
        <v>1211</v>
      </c>
      <c r="O15" s="107">
        <v>742023</v>
      </c>
      <c r="P15" s="205">
        <v>0.20311399514268366</v>
      </c>
      <c r="Q15" s="206">
        <v>0</v>
      </c>
      <c r="R15" s="201">
        <v>0</v>
      </c>
      <c r="S15" s="207">
        <v>0</v>
      </c>
      <c r="T15" s="124"/>
      <c r="U15" s="201">
        <v>0</v>
      </c>
      <c r="V15" s="207">
        <v>0</v>
      </c>
      <c r="W15" s="13">
        <v>0</v>
      </c>
      <c r="X15" s="17">
        <v>0</v>
      </c>
      <c r="Y15" s="18">
        <v>12</v>
      </c>
      <c r="Z15" s="18">
        <v>11</v>
      </c>
      <c r="AA15" s="19">
        <v>1747</v>
      </c>
      <c r="AB15" s="19">
        <v>366</v>
      </c>
      <c r="AC15" s="19">
        <v>267623</v>
      </c>
      <c r="AD15" s="19">
        <v>731</v>
      </c>
      <c r="AE15" s="19">
        <v>0</v>
      </c>
      <c r="AF15" s="19">
        <v>0</v>
      </c>
      <c r="AG15" s="19">
        <v>0</v>
      </c>
      <c r="AH15" s="19">
        <v>0</v>
      </c>
      <c r="AI15" s="50">
        <v>0</v>
      </c>
      <c r="AJ15" s="50">
        <v>0</v>
      </c>
      <c r="AK15" s="30" t="s">
        <v>61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1:72" s="49" customFormat="1" hidden="1" collapsed="1" x14ac:dyDescent="0.2">
      <c r="A16" s="43">
        <v>52</v>
      </c>
      <c r="B16" s="106">
        <v>111</v>
      </c>
      <c r="C16" s="189">
        <v>1</v>
      </c>
      <c r="D16" s="190" t="s">
        <v>40</v>
      </c>
      <c r="E16" s="109">
        <v>-2</v>
      </c>
      <c r="F16" s="191">
        <v>3</v>
      </c>
      <c r="G16" s="189">
        <v>4</v>
      </c>
      <c r="H16" s="189">
        <v>57</v>
      </c>
      <c r="I16" s="109" t="s">
        <v>37</v>
      </c>
      <c r="J16" s="196"/>
      <c r="K16" s="192">
        <v>89.4</v>
      </c>
      <c r="L16" s="193">
        <v>0</v>
      </c>
      <c r="M16" s="187">
        <v>860.01</v>
      </c>
      <c r="N16" s="194">
        <v>20544</v>
      </c>
      <c r="O16" s="193">
        <v>0</v>
      </c>
      <c r="P16" s="195">
        <v>2.0957425213675216</v>
      </c>
      <c r="Q16" s="196">
        <v>0</v>
      </c>
      <c r="R16" s="109">
        <v>0</v>
      </c>
      <c r="S16" s="108">
        <v>51</v>
      </c>
      <c r="T16" s="123"/>
      <c r="U16" s="109">
        <v>1060.01</v>
      </c>
      <c r="V16" s="197">
        <v>0</v>
      </c>
      <c r="W16" s="63">
        <v>0</v>
      </c>
      <c r="X16" s="58">
        <v>2</v>
      </c>
      <c r="Y16" s="56">
        <v>5</v>
      </c>
      <c r="Z16" s="56">
        <v>44</v>
      </c>
      <c r="AA16" s="49">
        <v>11097</v>
      </c>
      <c r="AB16" s="49">
        <v>52</v>
      </c>
      <c r="AC16" s="49">
        <v>392323</v>
      </c>
      <c r="AD16" s="49">
        <v>7544</v>
      </c>
      <c r="AE16" s="49">
        <v>111</v>
      </c>
      <c r="AF16" s="49">
        <v>0</v>
      </c>
      <c r="AG16" s="49">
        <v>0</v>
      </c>
      <c r="AH16" s="49">
        <v>0</v>
      </c>
      <c r="AI16" s="60">
        <v>0</v>
      </c>
      <c r="AJ16" s="60">
        <v>0</v>
      </c>
      <c r="AK16" s="54" t="s">
        <v>61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256" s="19" customFormat="1" hidden="1" x14ac:dyDescent="0.2">
      <c r="A17" s="37">
        <v>365</v>
      </c>
      <c r="B17" s="198">
        <v>0</v>
      </c>
      <c r="C17" s="4" t="s">
        <v>118</v>
      </c>
      <c r="D17" s="200" t="s">
        <v>41</v>
      </c>
      <c r="E17" s="201">
        <v>-19.600000000000001</v>
      </c>
      <c r="F17" s="202">
        <v>0</v>
      </c>
      <c r="G17" s="203">
        <v>22</v>
      </c>
      <c r="H17" s="203">
        <v>18</v>
      </c>
      <c r="I17" s="201" t="s">
        <v>39</v>
      </c>
      <c r="J17" s="206"/>
      <c r="K17" s="96">
        <v>71.8</v>
      </c>
      <c r="L17" s="204">
        <v>0</v>
      </c>
      <c r="M17" s="55">
        <v>55</v>
      </c>
      <c r="N17" s="107">
        <v>1754</v>
      </c>
      <c r="O17" s="107">
        <v>1085843</v>
      </c>
      <c r="P17" s="205">
        <v>0.29857153729071539</v>
      </c>
      <c r="Q17" s="206">
        <v>0</v>
      </c>
      <c r="R17" s="201">
        <v>0</v>
      </c>
      <c r="S17" s="110">
        <v>94</v>
      </c>
      <c r="T17" s="124"/>
      <c r="U17" s="201">
        <v>0</v>
      </c>
      <c r="V17" s="207">
        <v>0</v>
      </c>
      <c r="W17" s="13">
        <v>0</v>
      </c>
      <c r="X17" s="17">
        <v>0</v>
      </c>
      <c r="Y17" s="18">
        <v>17</v>
      </c>
      <c r="Z17" s="18">
        <v>54</v>
      </c>
      <c r="AA17" s="19">
        <v>1338</v>
      </c>
      <c r="AB17" s="19">
        <v>365</v>
      </c>
      <c r="AC17" s="19">
        <v>392323</v>
      </c>
      <c r="AD17" s="19">
        <v>1074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1:256" s="49" customFormat="1" hidden="1" collapsed="1" x14ac:dyDescent="0.2">
      <c r="A18" s="43">
        <v>52</v>
      </c>
      <c r="B18" s="106">
        <v>124</v>
      </c>
      <c r="C18" s="189">
        <v>2</v>
      </c>
      <c r="D18" s="190" t="s">
        <v>40</v>
      </c>
      <c r="E18" s="109">
        <v>-13.4</v>
      </c>
      <c r="F18" s="191">
        <v>4</v>
      </c>
      <c r="G18" s="189">
        <v>9</v>
      </c>
      <c r="H18" s="189">
        <v>55</v>
      </c>
      <c r="I18" s="109" t="s">
        <v>37</v>
      </c>
      <c r="J18" s="196"/>
      <c r="K18" s="192">
        <v>76</v>
      </c>
      <c r="L18" s="193">
        <v>0</v>
      </c>
      <c r="M18" s="187">
        <v>1405.76</v>
      </c>
      <c r="N18" s="194">
        <v>25345</v>
      </c>
      <c r="O18" s="193">
        <v>0</v>
      </c>
      <c r="P18" s="195">
        <v>2.8959401709401709</v>
      </c>
      <c r="Q18" s="196">
        <v>0</v>
      </c>
      <c r="R18" s="109">
        <v>0</v>
      </c>
      <c r="S18" s="108">
        <v>31</v>
      </c>
      <c r="T18" s="123"/>
      <c r="U18" s="109">
        <v>1541.76</v>
      </c>
      <c r="V18" s="197">
        <v>0</v>
      </c>
      <c r="W18" s="63">
        <v>0</v>
      </c>
      <c r="X18" s="58">
        <v>2</v>
      </c>
      <c r="Y18" s="56">
        <v>53</v>
      </c>
      <c r="Z18" s="56">
        <v>45</v>
      </c>
      <c r="AA18" s="49">
        <v>14995</v>
      </c>
      <c r="AB18" s="49">
        <v>52</v>
      </c>
      <c r="AC18" s="49">
        <v>542120</v>
      </c>
      <c r="AD18" s="49">
        <v>10425</v>
      </c>
      <c r="AE18" s="49">
        <v>124</v>
      </c>
      <c r="AF18" s="49">
        <v>0</v>
      </c>
      <c r="AG18" s="49">
        <v>0</v>
      </c>
      <c r="AH18" s="49">
        <v>0</v>
      </c>
      <c r="AI18" s="60">
        <v>0</v>
      </c>
      <c r="AJ18" s="60">
        <v>37257</v>
      </c>
      <c r="AK18" s="54" t="s">
        <v>61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1:256" s="19" customFormat="1" hidden="1" x14ac:dyDescent="0.2">
      <c r="A19" s="37">
        <v>365</v>
      </c>
      <c r="B19" s="198">
        <v>0</v>
      </c>
      <c r="C19" s="4" t="s">
        <v>118</v>
      </c>
      <c r="D19" s="200" t="s">
        <v>41</v>
      </c>
      <c r="E19" s="201">
        <v>-18.2</v>
      </c>
      <c r="F19" s="202">
        <v>0</v>
      </c>
      <c r="G19" s="203">
        <v>21</v>
      </c>
      <c r="H19" s="203">
        <v>32</v>
      </c>
      <c r="I19" s="201" t="s">
        <v>39</v>
      </c>
      <c r="J19" s="206"/>
      <c r="K19" s="96">
        <v>71.2</v>
      </c>
      <c r="L19" s="204">
        <v>0</v>
      </c>
      <c r="M19" s="55">
        <v>21</v>
      </c>
      <c r="N19" s="107">
        <v>2445</v>
      </c>
      <c r="O19" s="107">
        <v>1503520</v>
      </c>
      <c r="P19" s="205">
        <v>0.41257229832572301</v>
      </c>
      <c r="Q19" s="206">
        <v>0</v>
      </c>
      <c r="R19" s="201">
        <v>0</v>
      </c>
      <c r="S19" s="110">
        <v>84</v>
      </c>
      <c r="T19" s="124"/>
      <c r="U19" s="201">
        <v>0</v>
      </c>
      <c r="V19" s="132">
        <v>2709</v>
      </c>
      <c r="W19" s="32">
        <v>30711</v>
      </c>
      <c r="X19" s="17">
        <v>0</v>
      </c>
      <c r="Y19" s="18">
        <v>24</v>
      </c>
      <c r="Z19" s="18">
        <v>45</v>
      </c>
      <c r="AA19" s="19">
        <v>1292</v>
      </c>
      <c r="AB19" s="19">
        <v>365</v>
      </c>
      <c r="AC19" s="19">
        <v>542120</v>
      </c>
      <c r="AD19" s="19">
        <v>1485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1:256" s="49" customFormat="1" hidden="1" collapsed="1" x14ac:dyDescent="0.2">
      <c r="A20" s="43">
        <v>52</v>
      </c>
      <c r="B20" s="106">
        <v>130</v>
      </c>
      <c r="C20" s="189">
        <v>3</v>
      </c>
      <c r="D20" s="190" t="s">
        <v>40</v>
      </c>
      <c r="E20" s="109">
        <v>2.4000000000000057</v>
      </c>
      <c r="F20" s="191">
        <v>3</v>
      </c>
      <c r="G20" s="189">
        <v>11</v>
      </c>
      <c r="H20" s="189">
        <v>5</v>
      </c>
      <c r="I20" s="109" t="s">
        <v>37</v>
      </c>
      <c r="J20" s="196"/>
      <c r="K20" s="192">
        <v>78.400000000000006</v>
      </c>
      <c r="L20" s="193">
        <v>0</v>
      </c>
      <c r="M20" s="187">
        <v>1146.9690000000001</v>
      </c>
      <c r="N20" s="194">
        <v>31112</v>
      </c>
      <c r="O20" s="193">
        <v>0</v>
      </c>
      <c r="P20" s="195">
        <v>3.186778846153846</v>
      </c>
      <c r="Q20" s="196">
        <v>0</v>
      </c>
      <c r="R20" s="109">
        <v>0</v>
      </c>
      <c r="S20" s="108">
        <v>300</v>
      </c>
      <c r="T20" s="123"/>
      <c r="U20" s="109">
        <v>1842.9690000000001</v>
      </c>
      <c r="V20" s="197">
        <v>0</v>
      </c>
      <c r="W20" s="63">
        <v>0</v>
      </c>
      <c r="X20" s="58">
        <v>3</v>
      </c>
      <c r="Y20" s="56">
        <v>11</v>
      </c>
      <c r="Z20" s="56">
        <v>12</v>
      </c>
      <c r="AA20" s="49">
        <v>11465</v>
      </c>
      <c r="AB20" s="49">
        <v>52</v>
      </c>
      <c r="AC20" s="49">
        <v>596565</v>
      </c>
      <c r="AD20" s="49">
        <v>11472</v>
      </c>
      <c r="AE20" s="49">
        <v>130</v>
      </c>
      <c r="AF20" s="49">
        <v>0</v>
      </c>
      <c r="AG20" s="49">
        <v>0</v>
      </c>
      <c r="AH20" s="49">
        <v>0</v>
      </c>
      <c r="AI20" s="60">
        <v>-37613</v>
      </c>
      <c r="AJ20" s="60">
        <v>37622</v>
      </c>
      <c r="AK20" s="54" t="s">
        <v>61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1:256" s="19" customFormat="1" hidden="1" x14ac:dyDescent="0.2">
      <c r="A21" s="37">
        <v>365</v>
      </c>
      <c r="B21" s="198">
        <v>0</v>
      </c>
      <c r="C21" s="4" t="s">
        <v>118</v>
      </c>
      <c r="D21" s="200" t="s">
        <v>41</v>
      </c>
      <c r="E21" s="201">
        <v>-4.2</v>
      </c>
      <c r="F21" s="202">
        <v>0</v>
      </c>
      <c r="G21" s="203">
        <v>15</v>
      </c>
      <c r="H21" s="203">
        <v>0</v>
      </c>
      <c r="I21" s="201" t="s">
        <v>39</v>
      </c>
      <c r="J21" s="206"/>
      <c r="K21" s="96">
        <v>71.8</v>
      </c>
      <c r="L21" s="204">
        <v>0</v>
      </c>
      <c r="M21" s="55">
        <v>175</v>
      </c>
      <c r="N21" s="107">
        <v>2714</v>
      </c>
      <c r="O21" s="107">
        <v>1654245</v>
      </c>
      <c r="P21" s="205">
        <v>27.240410958904107</v>
      </c>
      <c r="Q21" s="206">
        <v>0</v>
      </c>
      <c r="R21" s="201">
        <v>0</v>
      </c>
      <c r="S21" s="110">
        <v>221</v>
      </c>
      <c r="T21" s="124"/>
      <c r="U21" s="201">
        <v>0</v>
      </c>
      <c r="V21" s="132">
        <v>4417</v>
      </c>
      <c r="W21" s="32">
        <v>35639</v>
      </c>
      <c r="X21" s="17">
        <v>0</v>
      </c>
      <c r="Y21" s="18">
        <v>27</v>
      </c>
      <c r="Z21" s="18">
        <v>14</v>
      </c>
      <c r="AA21" s="19">
        <v>900</v>
      </c>
      <c r="AB21" s="19">
        <v>365</v>
      </c>
      <c r="AC21" s="19">
        <v>596565</v>
      </c>
      <c r="AD21" s="19">
        <v>1634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256" s="49" customFormat="1" hidden="1" collapsed="1" x14ac:dyDescent="0.2">
      <c r="A22" s="43">
        <v>52</v>
      </c>
      <c r="B22" s="106">
        <v>115</v>
      </c>
      <c r="C22" s="189">
        <v>4</v>
      </c>
      <c r="D22" s="190" t="s">
        <v>40</v>
      </c>
      <c r="E22" s="109">
        <v>0</v>
      </c>
      <c r="F22" s="191">
        <v>3</v>
      </c>
      <c r="G22" s="189">
        <v>23</v>
      </c>
      <c r="H22" s="189">
        <v>37</v>
      </c>
      <c r="I22" s="109" t="s">
        <v>37</v>
      </c>
      <c r="J22" s="196"/>
      <c r="K22" s="192">
        <v>78.400000000000006</v>
      </c>
      <c r="L22" s="193">
        <v>0</v>
      </c>
      <c r="M22" s="187">
        <v>1083.508</v>
      </c>
      <c r="N22" s="194">
        <v>30227</v>
      </c>
      <c r="O22" s="193">
        <v>0</v>
      </c>
      <c r="P22" s="195">
        <v>3.0408974358974361</v>
      </c>
      <c r="Q22" s="196">
        <v>0</v>
      </c>
      <c r="R22" s="109">
        <v>0</v>
      </c>
      <c r="S22" s="108">
        <v>145.5</v>
      </c>
      <c r="T22" s="123"/>
      <c r="U22" s="109">
        <v>1716.1746666666668</v>
      </c>
      <c r="V22" s="197">
        <v>0</v>
      </c>
      <c r="W22" s="63">
        <v>0</v>
      </c>
      <c r="X22" s="58">
        <v>3</v>
      </c>
      <c r="Y22" s="56">
        <v>2</v>
      </c>
      <c r="Z22" s="56">
        <v>27</v>
      </c>
      <c r="AA22" s="49">
        <v>12217</v>
      </c>
      <c r="AB22" s="49">
        <v>52</v>
      </c>
      <c r="AC22" s="49">
        <v>569256</v>
      </c>
      <c r="AD22" s="49">
        <v>10947</v>
      </c>
      <c r="AE22" s="49">
        <v>115</v>
      </c>
      <c r="AF22" s="49">
        <v>0</v>
      </c>
      <c r="AG22" s="49">
        <v>0</v>
      </c>
      <c r="AH22" s="49">
        <v>0</v>
      </c>
      <c r="AI22" s="60">
        <v>-37977</v>
      </c>
      <c r="AJ22" s="60">
        <v>37986</v>
      </c>
      <c r="AK22" s="54" t="s">
        <v>61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256" s="19" customFormat="1" hidden="1" x14ac:dyDescent="0.2">
      <c r="A23" s="37">
        <v>366</v>
      </c>
      <c r="B23" s="198">
        <v>0</v>
      </c>
      <c r="C23" s="4" t="s">
        <v>118</v>
      </c>
      <c r="D23" s="200" t="s">
        <v>41</v>
      </c>
      <c r="E23" s="201">
        <v>-5.8000000000000114</v>
      </c>
      <c r="F23" s="202">
        <v>0</v>
      </c>
      <c r="G23" s="203">
        <v>30</v>
      </c>
      <c r="H23" s="203">
        <v>0</v>
      </c>
      <c r="I23" s="201" t="s">
        <v>39</v>
      </c>
      <c r="J23" s="206"/>
      <c r="K23" s="96">
        <v>72.599999999999994</v>
      </c>
      <c r="L23" s="204">
        <v>0</v>
      </c>
      <c r="M23" s="55">
        <v>305.5</v>
      </c>
      <c r="N23" s="107">
        <v>2555</v>
      </c>
      <c r="O23" s="107">
        <v>1580736</v>
      </c>
      <c r="P23" s="205">
        <v>25.922404371584697</v>
      </c>
      <c r="Q23" s="107">
        <v>0</v>
      </c>
      <c r="R23" s="201">
        <v>0</v>
      </c>
      <c r="S23" s="110">
        <v>148</v>
      </c>
      <c r="T23" s="124"/>
      <c r="U23" s="111">
        <v>33.666666666666671</v>
      </c>
      <c r="V23" s="132">
        <v>4048</v>
      </c>
      <c r="W23" s="32">
        <v>33636</v>
      </c>
      <c r="X23" s="17">
        <v>0</v>
      </c>
      <c r="Y23" s="18">
        <v>25</v>
      </c>
      <c r="Z23" s="18">
        <v>55</v>
      </c>
      <c r="AA23" s="19">
        <v>1800</v>
      </c>
      <c r="AB23" s="19">
        <v>366</v>
      </c>
      <c r="AC23" s="19">
        <v>569256</v>
      </c>
      <c r="AD23" s="19">
        <v>1555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</row>
    <row r="24" spans="1:256" s="49" customFormat="1" ht="12" hidden="1" customHeight="1" collapsed="1" x14ac:dyDescent="0.2">
      <c r="A24" s="43">
        <v>52</v>
      </c>
      <c r="B24" s="106">
        <v>82</v>
      </c>
      <c r="C24" s="189">
        <v>5</v>
      </c>
      <c r="D24" s="190" t="s">
        <v>40</v>
      </c>
      <c r="E24" s="109">
        <v>0.59999999999999432</v>
      </c>
      <c r="F24" s="191">
        <v>5</v>
      </c>
      <c r="G24" s="189">
        <v>0</v>
      </c>
      <c r="H24" s="189">
        <v>0</v>
      </c>
      <c r="I24" s="109" t="s">
        <v>37</v>
      </c>
      <c r="J24" s="196"/>
      <c r="K24" s="192">
        <v>79</v>
      </c>
      <c r="L24" s="193">
        <v>0</v>
      </c>
      <c r="M24" s="187">
        <v>737</v>
      </c>
      <c r="N24" s="194">
        <v>20421</v>
      </c>
      <c r="O24" s="193">
        <v>0</v>
      </c>
      <c r="P24" s="195">
        <v>2.072628205128205</v>
      </c>
      <c r="Q24" s="196">
        <v>0</v>
      </c>
      <c r="R24" s="109">
        <v>0</v>
      </c>
      <c r="S24" s="108">
        <v>118.5</v>
      </c>
      <c r="T24" s="123"/>
      <c r="U24" s="109">
        <v>1151</v>
      </c>
      <c r="V24" s="197">
        <v>0</v>
      </c>
      <c r="W24" s="63">
        <v>0</v>
      </c>
      <c r="X24" s="58">
        <v>2</v>
      </c>
      <c r="Y24" s="56">
        <v>4</v>
      </c>
      <c r="Z24" s="56">
        <v>21</v>
      </c>
      <c r="AA24" s="49">
        <v>18000</v>
      </c>
      <c r="AB24" s="49">
        <v>52</v>
      </c>
      <c r="AC24" s="49">
        <v>387996</v>
      </c>
      <c r="AD24" s="49">
        <v>7461</v>
      </c>
      <c r="AE24" s="49">
        <v>82</v>
      </c>
      <c r="AF24" s="49">
        <v>0</v>
      </c>
      <c r="AG24" s="49">
        <v>0</v>
      </c>
      <c r="AH24" s="49">
        <v>0</v>
      </c>
      <c r="AI24" s="60">
        <v>-38341</v>
      </c>
      <c r="AJ24" s="60">
        <v>38352</v>
      </c>
      <c r="AK24" s="54" t="s">
        <v>61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1:256" s="19" customFormat="1" ht="12" hidden="1" customHeight="1" x14ac:dyDescent="0.2">
      <c r="A25" s="37">
        <v>365</v>
      </c>
      <c r="B25" s="198">
        <v>0</v>
      </c>
      <c r="C25" s="4" t="s">
        <v>118</v>
      </c>
      <c r="D25" s="200" t="s">
        <v>41</v>
      </c>
      <c r="E25" s="201">
        <v>-3.4000000000000057</v>
      </c>
      <c r="F25" s="202">
        <v>0</v>
      </c>
      <c r="G25" s="203">
        <v>13</v>
      </c>
      <c r="H25" s="203">
        <v>15</v>
      </c>
      <c r="I25" s="201" t="s">
        <v>39</v>
      </c>
      <c r="J25" s="206"/>
      <c r="K25" s="96">
        <v>75</v>
      </c>
      <c r="L25" s="204">
        <v>0</v>
      </c>
      <c r="M25" s="55">
        <v>165</v>
      </c>
      <c r="N25" s="107">
        <v>1743</v>
      </c>
      <c r="O25" s="107">
        <v>1074636</v>
      </c>
      <c r="P25" s="205">
        <v>17.716712328767123</v>
      </c>
      <c r="Q25" s="107">
        <v>0</v>
      </c>
      <c r="R25" s="201">
        <v>0</v>
      </c>
      <c r="S25" s="110">
        <v>30.5</v>
      </c>
      <c r="T25" s="124"/>
      <c r="U25" s="111">
        <v>100</v>
      </c>
      <c r="V25" s="132">
        <v>2812</v>
      </c>
      <c r="W25" s="32">
        <v>24335</v>
      </c>
      <c r="X25" s="17">
        <v>0</v>
      </c>
      <c r="Y25" s="18">
        <v>17</v>
      </c>
      <c r="Z25" s="18">
        <v>43</v>
      </c>
      <c r="AA25" s="19">
        <v>795</v>
      </c>
      <c r="AB25" s="19">
        <v>365</v>
      </c>
      <c r="AC25" s="19">
        <v>387996</v>
      </c>
      <c r="AD25" s="19">
        <v>1063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1:256" s="49" customFormat="1" ht="12" hidden="1" customHeight="1" collapsed="1" x14ac:dyDescent="0.2">
      <c r="A26" s="43">
        <v>52</v>
      </c>
      <c r="B26" s="106">
        <v>71</v>
      </c>
      <c r="C26" s="189">
        <v>6</v>
      </c>
      <c r="D26" s="190" t="s">
        <v>40</v>
      </c>
      <c r="E26" s="109">
        <v>1.4000000000000057</v>
      </c>
      <c r="F26" s="191">
        <v>3</v>
      </c>
      <c r="G26" s="189">
        <v>0</v>
      </c>
      <c r="H26" s="189">
        <v>0</v>
      </c>
      <c r="I26" s="109" t="s">
        <v>37</v>
      </c>
      <c r="J26" s="196"/>
      <c r="K26" s="192">
        <v>80.400000000000006</v>
      </c>
      <c r="L26" s="193">
        <v>0</v>
      </c>
      <c r="M26" s="187">
        <v>579</v>
      </c>
      <c r="N26" s="194">
        <v>13712</v>
      </c>
      <c r="O26" s="193">
        <v>0</v>
      </c>
      <c r="P26" s="195">
        <v>1.6200267094017096</v>
      </c>
      <c r="Q26" s="196">
        <v>0</v>
      </c>
      <c r="R26" s="109">
        <v>0</v>
      </c>
      <c r="S26" s="108">
        <v>89</v>
      </c>
      <c r="T26" s="123">
        <v>0</v>
      </c>
      <c r="U26" s="109">
        <v>824.1578571428571</v>
      </c>
      <c r="V26" s="197">
        <v>0</v>
      </c>
      <c r="W26" s="63">
        <v>0</v>
      </c>
      <c r="X26" s="58">
        <v>1</v>
      </c>
      <c r="Y26" s="56">
        <v>37</v>
      </c>
      <c r="Z26" s="56">
        <v>12</v>
      </c>
      <c r="AA26" s="49">
        <v>10800</v>
      </c>
      <c r="AB26" s="49">
        <v>52</v>
      </c>
      <c r="AC26" s="49">
        <v>303269</v>
      </c>
      <c r="AD26" s="49">
        <v>5832</v>
      </c>
      <c r="AE26" s="49">
        <v>71</v>
      </c>
      <c r="AF26" s="49">
        <v>0</v>
      </c>
      <c r="AG26" s="49">
        <v>0</v>
      </c>
      <c r="AH26" s="49">
        <v>0</v>
      </c>
      <c r="AI26" s="60">
        <v>-38712</v>
      </c>
      <c r="AJ26" s="60">
        <v>-38717</v>
      </c>
      <c r="AK26" s="54" t="s">
        <v>61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1:256" s="19" customFormat="1" ht="12" hidden="1" customHeight="1" x14ac:dyDescent="0.2">
      <c r="A27" s="37">
        <v>365</v>
      </c>
      <c r="B27" s="198">
        <v>0</v>
      </c>
      <c r="C27" s="4" t="s">
        <v>118</v>
      </c>
      <c r="D27" s="200" t="s">
        <v>41</v>
      </c>
      <c r="E27" s="201">
        <v>-3.8</v>
      </c>
      <c r="F27" s="202">
        <v>0</v>
      </c>
      <c r="G27" s="203">
        <v>26</v>
      </c>
      <c r="H27" s="203">
        <v>51</v>
      </c>
      <c r="I27" s="201" t="s">
        <v>39</v>
      </c>
      <c r="J27" s="206"/>
      <c r="K27" s="96">
        <v>75.2</v>
      </c>
      <c r="L27" s="204">
        <v>0</v>
      </c>
      <c r="M27" s="55">
        <v>18</v>
      </c>
      <c r="N27" s="107">
        <v>1350</v>
      </c>
      <c r="O27" s="107">
        <v>841429</v>
      </c>
      <c r="P27" s="205">
        <v>13.847899543378995</v>
      </c>
      <c r="Q27" s="107">
        <v>1320</v>
      </c>
      <c r="R27" s="201">
        <v>0</v>
      </c>
      <c r="S27" s="110">
        <v>38</v>
      </c>
      <c r="T27" s="124">
        <v>0</v>
      </c>
      <c r="U27" s="111">
        <v>100.15785714285714</v>
      </c>
      <c r="V27" s="132">
        <v>2205</v>
      </c>
      <c r="W27" s="32">
        <v>22244</v>
      </c>
      <c r="X27" s="17">
        <v>0</v>
      </c>
      <c r="Y27" s="18">
        <v>13</v>
      </c>
      <c r="Z27" s="18">
        <v>50</v>
      </c>
      <c r="AA27" s="19">
        <v>1611</v>
      </c>
      <c r="AB27" s="19">
        <v>365</v>
      </c>
      <c r="AC27" s="19">
        <v>303269</v>
      </c>
      <c r="AD27" s="19">
        <v>830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1:256" s="49" customFormat="1" ht="12" hidden="1" customHeight="1" collapsed="1" x14ac:dyDescent="0.2">
      <c r="A28" s="43">
        <v>52</v>
      </c>
      <c r="B28" s="106">
        <v>172</v>
      </c>
      <c r="C28" s="189">
        <v>7</v>
      </c>
      <c r="D28" s="190" t="s">
        <v>40</v>
      </c>
      <c r="E28" s="109">
        <v>0</v>
      </c>
      <c r="F28" s="191">
        <v>3</v>
      </c>
      <c r="G28" s="189">
        <v>51</v>
      </c>
      <c r="H28" s="189">
        <v>41</v>
      </c>
      <c r="I28" s="109" t="s">
        <v>37</v>
      </c>
      <c r="J28" s="196"/>
      <c r="K28" s="192">
        <v>80.400000000000006</v>
      </c>
      <c r="L28" s="193">
        <v>0</v>
      </c>
      <c r="M28" s="187">
        <v>1438.9924999999998</v>
      </c>
      <c r="N28" s="194">
        <v>40124</v>
      </c>
      <c r="O28" s="195">
        <v>0</v>
      </c>
      <c r="P28" s="195">
        <v>4.0234455128205129</v>
      </c>
      <c r="Q28" s="196">
        <v>0</v>
      </c>
      <c r="R28" s="109">
        <v>0</v>
      </c>
      <c r="S28" s="108">
        <v>172</v>
      </c>
      <c r="T28" s="123">
        <v>0</v>
      </c>
      <c r="U28" s="109">
        <v>2067.7702777777777</v>
      </c>
      <c r="V28" s="197">
        <v>0</v>
      </c>
      <c r="W28" s="63">
        <v>0</v>
      </c>
      <c r="X28" s="58">
        <v>4</v>
      </c>
      <c r="Y28" s="56">
        <v>1</v>
      </c>
      <c r="Z28" s="56">
        <v>24</v>
      </c>
      <c r="AA28" s="49">
        <v>13901</v>
      </c>
      <c r="AB28" s="49">
        <v>52</v>
      </c>
      <c r="AC28" s="49">
        <v>753189</v>
      </c>
      <c r="AD28" s="49">
        <v>14484</v>
      </c>
      <c r="AE28" s="49">
        <v>172</v>
      </c>
      <c r="AF28" s="49">
        <v>0</v>
      </c>
      <c r="AG28" s="49">
        <v>0</v>
      </c>
      <c r="AH28" s="49">
        <v>0</v>
      </c>
      <c r="AI28" s="176">
        <v>-39076</v>
      </c>
      <c r="AJ28" s="177">
        <v>-39082</v>
      </c>
      <c r="AK28" s="54" t="s">
        <v>61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256" s="19" customFormat="1" ht="12" hidden="1" customHeight="1" x14ac:dyDescent="0.2">
      <c r="A29" s="37">
        <v>365</v>
      </c>
      <c r="B29" s="37">
        <v>0</v>
      </c>
      <c r="C29" s="4" t="s">
        <v>118</v>
      </c>
      <c r="D29" s="38" t="s">
        <v>41</v>
      </c>
      <c r="E29" s="11">
        <v>-7.6000000000000085</v>
      </c>
      <c r="F29" s="17">
        <v>0</v>
      </c>
      <c r="G29" s="18">
        <v>19</v>
      </c>
      <c r="H29" s="18">
        <v>13</v>
      </c>
      <c r="I29" s="11" t="s">
        <v>39</v>
      </c>
      <c r="J29" s="53"/>
      <c r="K29" s="93">
        <v>72.8</v>
      </c>
      <c r="L29" s="40">
        <v>0</v>
      </c>
      <c r="M29" s="55">
        <v>178</v>
      </c>
      <c r="N29" s="52">
        <v>3423</v>
      </c>
      <c r="O29" s="52">
        <v>2091309</v>
      </c>
      <c r="P29" s="12">
        <v>34.392191780821918</v>
      </c>
      <c r="Q29" s="33">
        <v>723</v>
      </c>
      <c r="R29" s="180">
        <v>60</v>
      </c>
      <c r="S29" s="42">
        <v>55</v>
      </c>
      <c r="T29" s="179">
        <v>0</v>
      </c>
      <c r="U29" s="111">
        <v>163.77777777777777</v>
      </c>
      <c r="V29" s="32">
        <v>3936</v>
      </c>
      <c r="W29" s="32">
        <v>43654</v>
      </c>
      <c r="X29" s="17">
        <v>0</v>
      </c>
      <c r="Y29" s="18">
        <v>34</v>
      </c>
      <c r="Z29" s="18">
        <v>23</v>
      </c>
      <c r="AA29" s="19">
        <v>1153</v>
      </c>
      <c r="AB29" s="19">
        <v>365</v>
      </c>
      <c r="AC29" s="19">
        <v>753189</v>
      </c>
      <c r="AD29" s="19">
        <v>2063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1:256" s="49" customFormat="1" ht="12" hidden="1" customHeight="1" collapsed="1" x14ac:dyDescent="0.2">
      <c r="A30" s="43">
        <v>52</v>
      </c>
      <c r="B30" s="106">
        <v>156</v>
      </c>
      <c r="C30" s="189">
        <v>8</v>
      </c>
      <c r="D30" s="190" t="s">
        <v>40</v>
      </c>
      <c r="E30" s="109">
        <v>-1.8000000000000114</v>
      </c>
      <c r="F30" s="191">
        <v>6</v>
      </c>
      <c r="G30" s="189">
        <v>0</v>
      </c>
      <c r="H30" s="189">
        <v>0</v>
      </c>
      <c r="I30" s="109" t="s">
        <v>37</v>
      </c>
      <c r="J30" s="196"/>
      <c r="K30" s="192">
        <v>78.599999999999994</v>
      </c>
      <c r="L30" s="193">
        <v>0</v>
      </c>
      <c r="M30" s="187">
        <v>1478.9974999999999</v>
      </c>
      <c r="N30" s="194">
        <v>41225</v>
      </c>
      <c r="O30" s="195">
        <v>0</v>
      </c>
      <c r="P30" s="195">
        <v>4.2070886752136749</v>
      </c>
      <c r="Q30" s="196">
        <v>0</v>
      </c>
      <c r="R30" s="109">
        <v>0</v>
      </c>
      <c r="S30" s="108">
        <v>147.5</v>
      </c>
      <c r="T30" s="123">
        <v>0</v>
      </c>
      <c r="U30" s="109">
        <v>2187.158611111111</v>
      </c>
      <c r="V30" s="197">
        <v>0</v>
      </c>
      <c r="W30" s="63">
        <v>0</v>
      </c>
      <c r="X30" s="58">
        <v>4</v>
      </c>
      <c r="Y30" s="56">
        <v>12</v>
      </c>
      <c r="Z30" s="56">
        <v>25</v>
      </c>
      <c r="AA30" s="49">
        <v>21600</v>
      </c>
      <c r="AB30" s="49">
        <v>52</v>
      </c>
      <c r="AC30" s="49">
        <v>787567</v>
      </c>
      <c r="AD30" s="49">
        <v>15145</v>
      </c>
      <c r="AE30" s="49">
        <v>156</v>
      </c>
      <c r="AF30" s="49">
        <v>0</v>
      </c>
      <c r="AG30" s="49">
        <v>0</v>
      </c>
      <c r="AH30" s="49">
        <v>0</v>
      </c>
      <c r="AI30" s="176">
        <v>-39440</v>
      </c>
      <c r="AJ30" s="177">
        <v>-39447</v>
      </c>
      <c r="AK30" s="54" t="s">
        <v>61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</row>
    <row r="31" spans="1:256" s="19" customFormat="1" ht="12" hidden="1" customHeight="1" x14ac:dyDescent="0.2">
      <c r="A31" s="37">
        <v>366</v>
      </c>
      <c r="B31" s="37">
        <v>0</v>
      </c>
      <c r="C31" s="4" t="s">
        <v>118</v>
      </c>
      <c r="D31" s="38" t="s">
        <v>41</v>
      </c>
      <c r="E31" s="11">
        <v>-6.6000000000000085</v>
      </c>
      <c r="F31" s="17">
        <v>0</v>
      </c>
      <c r="G31" s="18">
        <v>22</v>
      </c>
      <c r="H31" s="18">
        <v>31</v>
      </c>
      <c r="I31" s="11" t="s">
        <v>39</v>
      </c>
      <c r="J31" s="53"/>
      <c r="K31" s="93">
        <v>73.8</v>
      </c>
      <c r="L31" s="40">
        <v>0</v>
      </c>
      <c r="M31" s="55">
        <v>91</v>
      </c>
      <c r="N31" s="52">
        <v>3551</v>
      </c>
      <c r="O31" s="52">
        <v>2184607</v>
      </c>
      <c r="P31" s="12">
        <v>35.863706739526407</v>
      </c>
      <c r="Q31" s="33">
        <v>751</v>
      </c>
      <c r="R31" s="180">
        <v>48</v>
      </c>
      <c r="S31" s="42">
        <v>106</v>
      </c>
      <c r="T31" s="179">
        <v>0</v>
      </c>
      <c r="U31" s="111">
        <v>315.66111111111115</v>
      </c>
      <c r="V31" s="32">
        <v>5159</v>
      </c>
      <c r="W31" s="32">
        <v>44223</v>
      </c>
      <c r="X31" s="17">
        <v>0</v>
      </c>
      <c r="Y31" s="18">
        <v>35</v>
      </c>
      <c r="Z31" s="18">
        <v>51</v>
      </c>
      <c r="AA31" s="19">
        <v>1351</v>
      </c>
      <c r="AB31" s="19">
        <v>366</v>
      </c>
      <c r="AC31" s="19">
        <v>787567</v>
      </c>
      <c r="AD31" s="19">
        <v>2151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1:256" s="49" customFormat="1" ht="12" hidden="1" customHeight="1" collapsed="1" x14ac:dyDescent="0.2">
      <c r="A32" s="43">
        <v>52</v>
      </c>
      <c r="B32" s="106">
        <v>105</v>
      </c>
      <c r="C32" s="189">
        <v>9</v>
      </c>
      <c r="D32" s="190" t="s">
        <v>40</v>
      </c>
      <c r="E32" s="109">
        <v>1.8000000000000114</v>
      </c>
      <c r="F32" s="191">
        <v>4</v>
      </c>
      <c r="G32" s="189">
        <v>35</v>
      </c>
      <c r="H32" s="189">
        <v>30</v>
      </c>
      <c r="I32" s="109" t="s">
        <v>37</v>
      </c>
      <c r="J32" s="196">
        <v>0</v>
      </c>
      <c r="K32" s="192">
        <v>80.400000000000006</v>
      </c>
      <c r="L32" s="193">
        <v>0</v>
      </c>
      <c r="M32" s="187">
        <v>823.5</v>
      </c>
      <c r="N32" s="194">
        <v>24304</v>
      </c>
      <c r="O32" s="195">
        <v>0</v>
      </c>
      <c r="P32" s="195">
        <v>2.7177777777777776</v>
      </c>
      <c r="Q32" s="196">
        <v>0</v>
      </c>
      <c r="R32" s="109">
        <v>0</v>
      </c>
      <c r="S32" s="108">
        <v>49.5</v>
      </c>
      <c r="T32" s="123">
        <v>0</v>
      </c>
      <c r="U32" s="109">
        <v>1368.036111111111</v>
      </c>
      <c r="V32" s="197">
        <v>0</v>
      </c>
      <c r="W32" s="63">
        <v>0</v>
      </c>
      <c r="X32" s="58">
        <v>2</v>
      </c>
      <c r="Y32" s="56">
        <v>43</v>
      </c>
      <c r="Z32" s="56">
        <v>4</v>
      </c>
      <c r="AA32" s="49">
        <v>16530</v>
      </c>
      <c r="AB32" s="49">
        <v>52</v>
      </c>
      <c r="AC32" s="49">
        <v>508768</v>
      </c>
      <c r="AD32" s="49">
        <v>9784</v>
      </c>
      <c r="AE32" s="49">
        <v>105</v>
      </c>
      <c r="AF32" s="49">
        <v>0</v>
      </c>
      <c r="AG32" s="49">
        <v>0</v>
      </c>
      <c r="AH32" s="49">
        <v>0</v>
      </c>
      <c r="AI32" s="176">
        <v>-39804</v>
      </c>
      <c r="AJ32" s="177">
        <v>-39813</v>
      </c>
      <c r="AK32" s="54" t="s">
        <v>61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49">
        <v>0</v>
      </c>
      <c r="CU32" s="49">
        <v>0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>
        <v>0</v>
      </c>
      <c r="DC32" s="49">
        <v>0</v>
      </c>
      <c r="DD32" s="49">
        <v>0</v>
      </c>
      <c r="DE32" s="49">
        <v>0</v>
      </c>
      <c r="DF32" s="49">
        <v>0</v>
      </c>
      <c r="DG32" s="49">
        <v>0</v>
      </c>
      <c r="DH32" s="49">
        <v>0</v>
      </c>
      <c r="DI32" s="49">
        <v>0</v>
      </c>
      <c r="DJ32" s="49">
        <v>0</v>
      </c>
      <c r="DK32" s="49">
        <v>0</v>
      </c>
      <c r="DL32" s="49">
        <v>0</v>
      </c>
      <c r="DM32" s="49">
        <v>0</v>
      </c>
      <c r="DN32" s="49">
        <v>0</v>
      </c>
      <c r="DO32" s="49">
        <v>0</v>
      </c>
      <c r="DP32" s="49">
        <v>0</v>
      </c>
      <c r="DQ32" s="49">
        <v>0</v>
      </c>
      <c r="DR32" s="49">
        <v>0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0</v>
      </c>
      <c r="DY32" s="49">
        <v>0</v>
      </c>
      <c r="DZ32" s="49">
        <v>0</v>
      </c>
      <c r="EA32" s="49">
        <v>0</v>
      </c>
      <c r="EB32" s="49">
        <v>0</v>
      </c>
      <c r="EC32" s="49">
        <v>0</v>
      </c>
      <c r="ED32" s="49">
        <v>0</v>
      </c>
      <c r="EE32" s="49">
        <v>0</v>
      </c>
      <c r="EF32" s="49">
        <v>0</v>
      </c>
      <c r="EG32" s="49">
        <v>0</v>
      </c>
      <c r="EH32" s="49">
        <v>0</v>
      </c>
      <c r="EI32" s="49">
        <v>0</v>
      </c>
      <c r="EJ32" s="49">
        <v>0</v>
      </c>
      <c r="EK32" s="49">
        <v>0</v>
      </c>
      <c r="EL32" s="49">
        <v>0</v>
      </c>
      <c r="EM32" s="49">
        <v>0</v>
      </c>
      <c r="EN32" s="49">
        <v>0</v>
      </c>
      <c r="EO32" s="49">
        <v>0</v>
      </c>
      <c r="EP32" s="49">
        <v>0</v>
      </c>
      <c r="EQ32" s="49">
        <v>0</v>
      </c>
      <c r="ER32" s="49">
        <v>0</v>
      </c>
      <c r="ES32" s="49">
        <v>0</v>
      </c>
      <c r="ET32" s="49">
        <v>0</v>
      </c>
      <c r="EU32" s="49">
        <v>0</v>
      </c>
      <c r="EV32" s="49">
        <v>0</v>
      </c>
      <c r="EW32" s="49">
        <v>0</v>
      </c>
      <c r="EX32" s="49">
        <v>0</v>
      </c>
      <c r="EY32" s="49">
        <v>0</v>
      </c>
      <c r="EZ32" s="49">
        <v>0</v>
      </c>
      <c r="FA32" s="49">
        <v>0</v>
      </c>
      <c r="FB32" s="49">
        <v>0</v>
      </c>
      <c r="FC32" s="49">
        <v>0</v>
      </c>
      <c r="FD32" s="49">
        <v>0</v>
      </c>
      <c r="FE32" s="49">
        <v>0</v>
      </c>
      <c r="FF32" s="49">
        <v>0</v>
      </c>
      <c r="FG32" s="49">
        <v>0</v>
      </c>
      <c r="FH32" s="49">
        <v>0</v>
      </c>
      <c r="FI32" s="49">
        <v>0</v>
      </c>
      <c r="FJ32" s="49">
        <v>0</v>
      </c>
      <c r="FK32" s="49">
        <v>0</v>
      </c>
      <c r="FL32" s="49">
        <v>0</v>
      </c>
      <c r="FM32" s="49">
        <v>0</v>
      </c>
      <c r="FN32" s="49">
        <v>0</v>
      </c>
      <c r="FO32" s="49">
        <v>0</v>
      </c>
      <c r="FP32" s="49">
        <v>0</v>
      </c>
      <c r="FQ32" s="49">
        <v>0</v>
      </c>
      <c r="FR32" s="49">
        <v>0</v>
      </c>
      <c r="FS32" s="49">
        <v>0</v>
      </c>
      <c r="FT32" s="49">
        <v>0</v>
      </c>
      <c r="FU32" s="49">
        <v>0</v>
      </c>
      <c r="FV32" s="49">
        <v>0</v>
      </c>
      <c r="FW32" s="49">
        <v>0</v>
      </c>
      <c r="FX32" s="49">
        <v>0</v>
      </c>
      <c r="FY32" s="49">
        <v>0</v>
      </c>
      <c r="FZ32" s="49">
        <v>0</v>
      </c>
      <c r="GA32" s="49">
        <v>0</v>
      </c>
      <c r="GB32" s="49">
        <v>0</v>
      </c>
      <c r="GC32" s="49">
        <v>0</v>
      </c>
      <c r="GD32" s="49">
        <v>0</v>
      </c>
      <c r="GE32" s="49">
        <v>0</v>
      </c>
      <c r="GF32" s="49">
        <v>0</v>
      </c>
      <c r="GG32" s="49">
        <v>0</v>
      </c>
      <c r="GH32" s="49">
        <v>0</v>
      </c>
      <c r="GI32" s="49">
        <v>0</v>
      </c>
      <c r="GJ32" s="49">
        <v>0</v>
      </c>
      <c r="GK32" s="49">
        <v>0</v>
      </c>
      <c r="GL32" s="49">
        <v>0</v>
      </c>
      <c r="GM32" s="49">
        <v>0</v>
      </c>
      <c r="GN32" s="49">
        <v>0</v>
      </c>
      <c r="GO32" s="49">
        <v>0</v>
      </c>
      <c r="GP32" s="49">
        <v>0</v>
      </c>
      <c r="GQ32" s="49">
        <v>0</v>
      </c>
      <c r="GR32" s="49">
        <v>0</v>
      </c>
      <c r="GS32" s="49">
        <v>0</v>
      </c>
      <c r="GT32" s="49">
        <v>0</v>
      </c>
      <c r="GU32" s="49">
        <v>0</v>
      </c>
      <c r="GV32" s="49">
        <v>0</v>
      </c>
      <c r="GW32" s="49">
        <v>0</v>
      </c>
      <c r="GX32" s="49">
        <v>0</v>
      </c>
      <c r="GY32" s="49">
        <v>0</v>
      </c>
      <c r="GZ32" s="49">
        <v>0</v>
      </c>
      <c r="HA32" s="49">
        <v>0</v>
      </c>
      <c r="HB32" s="49">
        <v>0</v>
      </c>
      <c r="HC32" s="49">
        <v>0</v>
      </c>
      <c r="HD32" s="49">
        <v>0</v>
      </c>
      <c r="HE32" s="49">
        <v>0</v>
      </c>
      <c r="HF32" s="49">
        <v>0</v>
      </c>
      <c r="HG32" s="49">
        <v>0</v>
      </c>
      <c r="HH32" s="49">
        <v>0</v>
      </c>
      <c r="HI32" s="49">
        <v>0</v>
      </c>
      <c r="HJ32" s="49">
        <v>0</v>
      </c>
      <c r="HK32" s="49">
        <v>0</v>
      </c>
      <c r="HL32" s="49">
        <v>0</v>
      </c>
      <c r="HM32" s="49">
        <v>0</v>
      </c>
      <c r="HN32" s="49">
        <v>0</v>
      </c>
      <c r="HO32" s="49">
        <v>0</v>
      </c>
      <c r="HP32" s="49">
        <v>0</v>
      </c>
      <c r="HQ32" s="49">
        <v>0</v>
      </c>
      <c r="HR32" s="49">
        <v>0</v>
      </c>
      <c r="HS32" s="49">
        <v>0</v>
      </c>
      <c r="HT32" s="49">
        <v>0</v>
      </c>
      <c r="HU32" s="49">
        <v>0</v>
      </c>
      <c r="HV32" s="49">
        <v>0</v>
      </c>
      <c r="HW32" s="49">
        <v>0</v>
      </c>
      <c r="HX32" s="49">
        <v>0</v>
      </c>
      <c r="HY32" s="49">
        <v>0</v>
      </c>
      <c r="HZ32" s="49">
        <v>0</v>
      </c>
      <c r="IA32" s="49">
        <v>0</v>
      </c>
      <c r="IB32" s="49">
        <v>0</v>
      </c>
      <c r="IC32" s="49">
        <v>0</v>
      </c>
      <c r="ID32" s="49">
        <v>0</v>
      </c>
      <c r="IE32" s="49">
        <v>0</v>
      </c>
      <c r="IF32" s="49">
        <v>0</v>
      </c>
      <c r="IG32" s="49">
        <v>0</v>
      </c>
      <c r="IH32" s="49">
        <v>0</v>
      </c>
      <c r="II32" s="49">
        <v>0</v>
      </c>
      <c r="IJ32" s="49">
        <v>0</v>
      </c>
      <c r="IK32" s="49">
        <v>0</v>
      </c>
      <c r="IL32" s="49">
        <v>0</v>
      </c>
      <c r="IM32" s="49">
        <v>0</v>
      </c>
      <c r="IN32" s="49">
        <v>0</v>
      </c>
      <c r="IO32" s="49">
        <v>0</v>
      </c>
      <c r="IP32" s="49">
        <v>0</v>
      </c>
      <c r="IQ32" s="49">
        <v>0</v>
      </c>
      <c r="IR32" s="49">
        <v>0</v>
      </c>
      <c r="IS32" s="49">
        <v>0</v>
      </c>
      <c r="IT32" s="49">
        <v>0</v>
      </c>
      <c r="IU32" s="49">
        <v>0</v>
      </c>
      <c r="IV32" s="49">
        <v>0</v>
      </c>
    </row>
    <row r="33" spans="1:256" s="19" customFormat="1" ht="12" hidden="1" customHeight="1" x14ac:dyDescent="0.2">
      <c r="A33" s="37">
        <v>365</v>
      </c>
      <c r="B33" s="37">
        <v>0</v>
      </c>
      <c r="C33" s="4" t="s">
        <v>118</v>
      </c>
      <c r="D33" s="38" t="s">
        <v>41</v>
      </c>
      <c r="E33" s="11">
        <v>-3.5999999999999943</v>
      </c>
      <c r="F33" s="17">
        <v>0</v>
      </c>
      <c r="G33" s="18">
        <v>32</v>
      </c>
      <c r="H33" s="18">
        <v>3</v>
      </c>
      <c r="I33" s="11" t="s">
        <v>39</v>
      </c>
      <c r="J33" s="53">
        <v>0</v>
      </c>
      <c r="K33" s="93">
        <v>75</v>
      </c>
      <c r="L33" s="40">
        <v>0</v>
      </c>
      <c r="M33" s="55">
        <v>149</v>
      </c>
      <c r="N33" s="52">
        <v>2313</v>
      </c>
      <c r="O33" s="52">
        <v>1411928</v>
      </c>
      <c r="P33" s="12">
        <v>23.231415525114155</v>
      </c>
      <c r="Q33" s="33">
        <v>853</v>
      </c>
      <c r="R33" s="180">
        <v>30</v>
      </c>
      <c r="S33" s="42">
        <v>0</v>
      </c>
      <c r="T33" s="179">
        <v>0</v>
      </c>
      <c r="U33" s="111">
        <v>316.0361111111111</v>
      </c>
      <c r="V33" s="32">
        <v>11007</v>
      </c>
      <c r="W33" s="32">
        <v>44441</v>
      </c>
      <c r="X33" s="17">
        <v>0</v>
      </c>
      <c r="Y33" s="18">
        <v>23</v>
      </c>
      <c r="Z33" s="18">
        <v>13</v>
      </c>
      <c r="AA33" s="19">
        <v>1923</v>
      </c>
      <c r="AB33" s="19">
        <v>365</v>
      </c>
      <c r="AC33" s="19">
        <v>508768</v>
      </c>
      <c r="AD33" s="19">
        <v>1393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0</v>
      </c>
      <c r="EN33" s="19">
        <v>0</v>
      </c>
      <c r="EO33" s="19">
        <v>0</v>
      </c>
      <c r="EP33" s="19">
        <v>0</v>
      </c>
      <c r="EQ33" s="19">
        <v>0</v>
      </c>
      <c r="ER33" s="19">
        <v>0</v>
      </c>
      <c r="ES33" s="19">
        <v>0</v>
      </c>
      <c r="ET33" s="19">
        <v>0</v>
      </c>
      <c r="EU33" s="19">
        <v>0</v>
      </c>
      <c r="EV33" s="19">
        <v>0</v>
      </c>
      <c r="EW33" s="19">
        <v>0</v>
      </c>
      <c r="EX33" s="19">
        <v>0</v>
      </c>
      <c r="EY33" s="19">
        <v>0</v>
      </c>
      <c r="EZ33" s="19">
        <v>0</v>
      </c>
      <c r="FA33" s="19">
        <v>0</v>
      </c>
      <c r="FB33" s="19">
        <v>0</v>
      </c>
      <c r="FC33" s="19">
        <v>0</v>
      </c>
      <c r="FD33" s="19">
        <v>0</v>
      </c>
      <c r="FE33" s="19">
        <v>0</v>
      </c>
      <c r="FF33" s="19">
        <v>0</v>
      </c>
      <c r="FG33" s="19">
        <v>0</v>
      </c>
      <c r="FH33" s="19">
        <v>0</v>
      </c>
      <c r="FI33" s="19">
        <v>0</v>
      </c>
      <c r="FJ33" s="19">
        <v>0</v>
      </c>
      <c r="FK33" s="19">
        <v>0</v>
      </c>
      <c r="FL33" s="19">
        <v>0</v>
      </c>
      <c r="FM33" s="19">
        <v>0</v>
      </c>
      <c r="FN33" s="19">
        <v>0</v>
      </c>
      <c r="FO33" s="19">
        <v>0</v>
      </c>
      <c r="FP33" s="19">
        <v>0</v>
      </c>
      <c r="FQ33" s="19">
        <v>0</v>
      </c>
      <c r="FR33" s="19">
        <v>0</v>
      </c>
      <c r="FS33" s="19">
        <v>0</v>
      </c>
      <c r="FT33" s="19">
        <v>0</v>
      </c>
      <c r="FU33" s="19">
        <v>0</v>
      </c>
      <c r="FV33" s="19">
        <v>0</v>
      </c>
      <c r="FW33" s="19">
        <v>0</v>
      </c>
      <c r="FX33" s="19">
        <v>0</v>
      </c>
      <c r="FY33" s="19">
        <v>0</v>
      </c>
      <c r="FZ33" s="19">
        <v>0</v>
      </c>
      <c r="GA33" s="19">
        <v>0</v>
      </c>
      <c r="GB33" s="19">
        <v>0</v>
      </c>
      <c r="GC33" s="19">
        <v>0</v>
      </c>
      <c r="GD33" s="19">
        <v>0</v>
      </c>
      <c r="GE33" s="19">
        <v>0</v>
      </c>
      <c r="GF33" s="19">
        <v>0</v>
      </c>
      <c r="GG33" s="19">
        <v>0</v>
      </c>
      <c r="GH33" s="19">
        <v>0</v>
      </c>
      <c r="GI33" s="19">
        <v>0</v>
      </c>
      <c r="GJ33" s="19">
        <v>0</v>
      </c>
      <c r="GK33" s="19">
        <v>0</v>
      </c>
      <c r="GL33" s="19">
        <v>0</v>
      </c>
      <c r="GM33" s="19">
        <v>0</v>
      </c>
      <c r="GN33" s="19">
        <v>0</v>
      </c>
      <c r="GO33" s="19">
        <v>0</v>
      </c>
      <c r="GP33" s="19">
        <v>0</v>
      </c>
      <c r="GQ33" s="19">
        <v>0</v>
      </c>
      <c r="GR33" s="19">
        <v>0</v>
      </c>
      <c r="GS33" s="19">
        <v>0</v>
      </c>
      <c r="GT33" s="19">
        <v>0</v>
      </c>
      <c r="GU33" s="19">
        <v>0</v>
      </c>
      <c r="GV33" s="19">
        <v>0</v>
      </c>
      <c r="GW33" s="19">
        <v>0</v>
      </c>
      <c r="GX33" s="19">
        <v>0</v>
      </c>
      <c r="GY33" s="19">
        <v>0</v>
      </c>
      <c r="GZ33" s="19">
        <v>0</v>
      </c>
      <c r="HA33" s="19">
        <v>0</v>
      </c>
      <c r="HB33" s="19">
        <v>0</v>
      </c>
      <c r="HC33" s="19">
        <v>0</v>
      </c>
      <c r="HD33" s="19">
        <v>0</v>
      </c>
      <c r="HE33" s="19">
        <v>0</v>
      </c>
      <c r="HF33" s="19">
        <v>0</v>
      </c>
      <c r="HG33" s="19">
        <v>0</v>
      </c>
      <c r="HH33" s="19">
        <v>0</v>
      </c>
      <c r="HI33" s="19">
        <v>0</v>
      </c>
      <c r="HJ33" s="19">
        <v>0</v>
      </c>
      <c r="HK33" s="19">
        <v>0</v>
      </c>
      <c r="HL33" s="19">
        <v>0</v>
      </c>
      <c r="HM33" s="19">
        <v>0</v>
      </c>
      <c r="HN33" s="19">
        <v>0</v>
      </c>
      <c r="HO33" s="19">
        <v>0</v>
      </c>
      <c r="HP33" s="19">
        <v>0</v>
      </c>
      <c r="HQ33" s="19">
        <v>0</v>
      </c>
      <c r="HR33" s="19">
        <v>0</v>
      </c>
      <c r="HS33" s="19">
        <v>0</v>
      </c>
      <c r="HT33" s="19">
        <v>0</v>
      </c>
      <c r="HU33" s="19">
        <v>0</v>
      </c>
      <c r="HV33" s="19">
        <v>0</v>
      </c>
      <c r="HW33" s="19">
        <v>0</v>
      </c>
      <c r="HX33" s="19">
        <v>0</v>
      </c>
      <c r="HY33" s="19">
        <v>0</v>
      </c>
      <c r="HZ33" s="19">
        <v>0</v>
      </c>
      <c r="IA33" s="19">
        <v>0</v>
      </c>
      <c r="IB33" s="19">
        <v>0</v>
      </c>
      <c r="IC33" s="19">
        <v>0</v>
      </c>
      <c r="ID33" s="19">
        <v>0</v>
      </c>
      <c r="IE33" s="19">
        <v>0</v>
      </c>
      <c r="IF33" s="19">
        <v>0</v>
      </c>
      <c r="IG33" s="19">
        <v>0</v>
      </c>
      <c r="IH33" s="19">
        <v>0</v>
      </c>
      <c r="II33" s="19">
        <v>0</v>
      </c>
      <c r="IJ33" s="19">
        <v>0</v>
      </c>
      <c r="IK33" s="19">
        <v>0</v>
      </c>
      <c r="IL33" s="19">
        <v>0</v>
      </c>
      <c r="IM33" s="19">
        <v>0</v>
      </c>
      <c r="IN33" s="19">
        <v>0</v>
      </c>
      <c r="IO33" s="19">
        <v>0</v>
      </c>
      <c r="IP33" s="19">
        <v>0</v>
      </c>
      <c r="IQ33" s="19">
        <v>0</v>
      </c>
      <c r="IR33" s="19">
        <v>0</v>
      </c>
      <c r="IS33" s="19">
        <v>0</v>
      </c>
      <c r="IT33" s="19">
        <v>0</v>
      </c>
      <c r="IU33" s="19">
        <v>0</v>
      </c>
      <c r="IV33" s="19">
        <v>0</v>
      </c>
    </row>
    <row r="34" spans="1:256" s="49" customFormat="1" ht="12" hidden="1" customHeight="1" collapsed="1" x14ac:dyDescent="0.2">
      <c r="A34" s="43">
        <f>'[1]Sport 2010'!A34</f>
        <v>52</v>
      </c>
      <c r="B34" s="43">
        <f>'[1]Sport 2010'!B34</f>
        <v>89</v>
      </c>
      <c r="C34" s="56">
        <f>'[1]Sport 2010'!C34</f>
        <v>10</v>
      </c>
      <c r="D34" s="57" t="str">
        <f>'[1]Sport 2010'!D34</f>
        <v>pro Woche</v>
      </c>
      <c r="E34" s="54">
        <f>'[1]Sport 2010'!E34</f>
        <v>2.5999999999999943</v>
      </c>
      <c r="F34" s="58">
        <f>'[1]Sport 2010'!F34</f>
        <v>3</v>
      </c>
      <c r="G34" s="56">
        <f>'[1]Sport 2010'!G34</f>
        <v>40</v>
      </c>
      <c r="H34" s="56">
        <f>'[1]Sport 2010'!H34</f>
        <v>0</v>
      </c>
      <c r="I34" s="54" t="str">
        <f>'[1]Sport 2010'!I34</f>
        <v xml:space="preserve">max  </v>
      </c>
      <c r="J34" s="62">
        <f>'[1]Sport 2010'!J34</f>
        <v>0</v>
      </c>
      <c r="K34" s="94">
        <f>'[1]Sport 2010'!K34</f>
        <v>83</v>
      </c>
      <c r="L34" s="45">
        <f>'[1]Sport 2010'!L34</f>
        <v>0</v>
      </c>
      <c r="M34" s="61">
        <f>'[1]Sport 2010'!M34</f>
        <v>642</v>
      </c>
      <c r="N34" s="59">
        <f>'[1]Sport 2010'!N34</f>
        <v>21709</v>
      </c>
      <c r="O34" s="46">
        <f>'[1]Sport 2010'!O34</f>
        <v>0</v>
      </c>
      <c r="P34" s="46">
        <f>'[1]Sport 2010'!P34</f>
        <v>2.2860202991452989</v>
      </c>
      <c r="Q34" s="62">
        <f>'[1]Sport 2010'!Q34</f>
        <v>0</v>
      </c>
      <c r="R34" s="54">
        <f>'[1]Sport 2010'!R34</f>
        <v>0</v>
      </c>
      <c r="S34" s="47">
        <f>'[1]Sport 2010'!S34</f>
        <v>134</v>
      </c>
      <c r="T34" s="122">
        <f>'[1]Sport 2010'!T34</f>
        <v>0</v>
      </c>
      <c r="U34" s="54">
        <f>'[1]Sport 2010'!U34</f>
        <v>1103.1305555555555</v>
      </c>
      <c r="V34" s="63">
        <f>'[1]Sport 2010'!V34</f>
        <v>0</v>
      </c>
      <c r="W34" s="63">
        <f>'[1]Sport 2010'!W34</f>
        <v>0</v>
      </c>
      <c r="X34" s="58">
        <f>'[1]Sport 2010'!X34</f>
        <v>2</v>
      </c>
      <c r="Y34" s="56">
        <f>'[1]Sport 2010'!Y34</f>
        <v>17</v>
      </c>
      <c r="Z34" s="56">
        <f>'[1]Sport 2010'!Z34</f>
        <v>9</v>
      </c>
      <c r="AA34" s="49">
        <f>'[1]Sport 2010'!AA34</f>
        <v>13200</v>
      </c>
      <c r="AB34" s="49">
        <f>'[1]Sport 2010'!AB34</f>
        <v>52</v>
      </c>
      <c r="AC34" s="49">
        <f>'[1]Sport 2010'!AC34</f>
        <v>427943</v>
      </c>
      <c r="AD34" s="49">
        <f>'[1]Sport 2010'!AD34</f>
        <v>8229</v>
      </c>
      <c r="AE34" s="49">
        <f>'[1]Sport 2010'!AE34</f>
        <v>89</v>
      </c>
      <c r="AF34" s="49">
        <f>'[1]Sport 2010'!AF34</f>
        <v>0</v>
      </c>
      <c r="AG34" s="49">
        <f>'[1]Sport 2010'!AG34</f>
        <v>0</v>
      </c>
      <c r="AH34" s="49">
        <f>'[1]Sport 2010'!AH34</f>
        <v>0</v>
      </c>
      <c r="AI34" s="176">
        <f>'[1]Sport 2010'!AI34</f>
        <v>-40175</v>
      </c>
      <c r="AJ34" s="177">
        <f>'[1]Sport 2010'!AJ34</f>
        <v>-40185</v>
      </c>
      <c r="AK34" s="54" t="str">
        <f>'[1]Sport 2010'!AK34</f>
        <v/>
      </c>
      <c r="AL34" s="49">
        <f>'[1]Sport 2010'!AL34</f>
        <v>0</v>
      </c>
      <c r="AM34" s="49">
        <f>'[1]Sport 2010'!AM34</f>
        <v>0</v>
      </c>
      <c r="AN34" s="49">
        <f>'[1]Sport 2010'!AN34</f>
        <v>0</v>
      </c>
      <c r="AO34" s="49">
        <f>'[1]Sport 2010'!AO34</f>
        <v>0</v>
      </c>
      <c r="AP34" s="49">
        <f>'[1]Sport 2010'!AP34</f>
        <v>0</v>
      </c>
      <c r="AQ34" s="49">
        <f>'[1]Sport 2010'!AQ34</f>
        <v>0</v>
      </c>
      <c r="AR34" s="49">
        <f>'[1]Sport 2010'!AR34</f>
        <v>0</v>
      </c>
      <c r="AS34" s="49">
        <f>'[1]Sport 2010'!AS34</f>
        <v>0</v>
      </c>
      <c r="AT34" s="49">
        <f>'[1]Sport 2010'!AT34</f>
        <v>0</v>
      </c>
      <c r="AU34" s="49">
        <f>'[1]Sport 2010'!AU34</f>
        <v>0</v>
      </c>
      <c r="AV34" s="49">
        <f>'[1]Sport 2010'!AV34</f>
        <v>0</v>
      </c>
      <c r="AW34" s="49">
        <f>'[1]Sport 2010'!AW34</f>
        <v>0</v>
      </c>
      <c r="AX34" s="49">
        <f>'[1]Sport 2010'!AX34</f>
        <v>0</v>
      </c>
      <c r="AY34" s="49">
        <f>'[1]Sport 2010'!AY34</f>
        <v>0</v>
      </c>
      <c r="AZ34" s="49">
        <f>'[1]Sport 2010'!AZ34</f>
        <v>0</v>
      </c>
      <c r="BA34" s="49">
        <f>'[1]Sport 2010'!BA34</f>
        <v>0</v>
      </c>
      <c r="BB34" s="49">
        <f>'[1]Sport 2010'!BB34</f>
        <v>0</v>
      </c>
      <c r="BC34" s="49">
        <f>'[1]Sport 2010'!BC34</f>
        <v>0</v>
      </c>
      <c r="BD34" s="1">
        <f>'[1]Sport 2010'!BD34</f>
        <v>0</v>
      </c>
      <c r="BE34" s="1">
        <f>'[1]Sport 2010'!BE34</f>
        <v>0</v>
      </c>
      <c r="BF34" s="1">
        <f>'[1]Sport 2010'!BF34</f>
        <v>0</v>
      </c>
      <c r="BG34" s="1">
        <f>'[1]Sport 2010'!BG34</f>
        <v>0</v>
      </c>
      <c r="BH34" s="1">
        <f>'[1]Sport 2010'!BH34</f>
        <v>0</v>
      </c>
      <c r="BI34" s="1">
        <f>'[1]Sport 2010'!BI34</f>
        <v>0</v>
      </c>
      <c r="BJ34" s="1">
        <f>'[1]Sport 2010'!BJ34</f>
        <v>0</v>
      </c>
      <c r="BK34" s="1">
        <f>'[1]Sport 2010'!BK34</f>
        <v>0</v>
      </c>
      <c r="BL34" s="1">
        <f>'[1]Sport 2010'!BL34</f>
        <v>0</v>
      </c>
      <c r="BM34" s="1">
        <f>'[1]Sport 2010'!BM34</f>
        <v>0</v>
      </c>
      <c r="BN34" s="1">
        <f>'[1]Sport 2010'!BN34</f>
        <v>0</v>
      </c>
      <c r="BO34" s="1">
        <f>'[1]Sport 2010'!BO34</f>
        <v>0</v>
      </c>
      <c r="BP34" s="1">
        <f>'[1]Sport 2010'!BP34</f>
        <v>0</v>
      </c>
      <c r="BQ34" s="1">
        <f>'[1]Sport 2010'!BQ34</f>
        <v>0</v>
      </c>
      <c r="BR34" s="49">
        <f>'[1]Sport 2010'!BR34</f>
        <v>0</v>
      </c>
      <c r="BS34" s="49">
        <f>'[1]Sport 2010'!BS34</f>
        <v>0</v>
      </c>
      <c r="BT34" s="49">
        <f>'[1]Sport 2010'!BT34</f>
        <v>0</v>
      </c>
      <c r="BU34" s="49">
        <f>'[1]Sport 2010'!BU34</f>
        <v>0</v>
      </c>
      <c r="BV34" s="49">
        <f>'[1]Sport 2010'!BV34</f>
        <v>0</v>
      </c>
      <c r="BW34" s="49">
        <f>'[1]Sport 2010'!BW34</f>
        <v>0</v>
      </c>
      <c r="BX34" s="49">
        <f>'[1]Sport 2010'!BX34</f>
        <v>0</v>
      </c>
      <c r="BY34" s="49">
        <f>'[1]Sport 2010'!BY34</f>
        <v>0</v>
      </c>
      <c r="BZ34" s="49">
        <f>'[1]Sport 2010'!BZ34</f>
        <v>0</v>
      </c>
      <c r="CA34" s="49">
        <f>'[1]Sport 2010'!CA34</f>
        <v>0</v>
      </c>
      <c r="CB34" s="49">
        <f>'[1]Sport 2010'!CB34</f>
        <v>0</v>
      </c>
      <c r="CC34" s="49">
        <f>'[1]Sport 2010'!CC34</f>
        <v>0</v>
      </c>
      <c r="CD34" s="49">
        <f>'[1]Sport 2010'!CD34</f>
        <v>0</v>
      </c>
      <c r="CE34" s="49">
        <f>'[1]Sport 2010'!CE34</f>
        <v>0</v>
      </c>
      <c r="CF34" s="49">
        <f>'[1]Sport 2010'!CF34</f>
        <v>0</v>
      </c>
      <c r="CG34" s="49">
        <f>'[1]Sport 2010'!CG34</f>
        <v>0</v>
      </c>
      <c r="CH34" s="49">
        <f>'[1]Sport 2010'!CH34</f>
        <v>0</v>
      </c>
      <c r="CI34" s="49">
        <f>'[1]Sport 2010'!CI34</f>
        <v>0</v>
      </c>
      <c r="CJ34" s="49">
        <f>'[1]Sport 2010'!CJ34</f>
        <v>0</v>
      </c>
      <c r="CK34" s="49">
        <f>'[1]Sport 2010'!CK34</f>
        <v>0</v>
      </c>
      <c r="CL34" s="49">
        <f>'[1]Sport 2010'!CL34</f>
        <v>0</v>
      </c>
      <c r="CM34" s="49">
        <f>'[1]Sport 2010'!CM34</f>
        <v>0</v>
      </c>
      <c r="CN34" s="49">
        <f>'[1]Sport 2010'!CN34</f>
        <v>0</v>
      </c>
      <c r="CO34" s="49">
        <f>'[1]Sport 2010'!CO34</f>
        <v>0</v>
      </c>
      <c r="CP34" s="49">
        <f>'[1]Sport 2010'!CP34</f>
        <v>0</v>
      </c>
      <c r="CQ34" s="49">
        <f>'[1]Sport 2010'!CQ34</f>
        <v>0</v>
      </c>
      <c r="CR34" s="49">
        <f>'[1]Sport 2010'!CR34</f>
        <v>0</v>
      </c>
      <c r="CS34" s="49">
        <f>'[1]Sport 2010'!CS34</f>
        <v>0</v>
      </c>
      <c r="CT34" s="49">
        <f>'[1]Sport 2010'!CT34</f>
        <v>0</v>
      </c>
      <c r="CU34" s="49">
        <f>'[1]Sport 2010'!CU34</f>
        <v>0</v>
      </c>
      <c r="CV34" s="49">
        <f>'[1]Sport 2010'!CV34</f>
        <v>0</v>
      </c>
      <c r="CW34" s="49">
        <f>'[1]Sport 2010'!CW34</f>
        <v>0</v>
      </c>
      <c r="CX34" s="49">
        <f>'[1]Sport 2010'!CX34</f>
        <v>0</v>
      </c>
      <c r="CY34" s="49">
        <f>'[1]Sport 2010'!CY34</f>
        <v>0</v>
      </c>
      <c r="CZ34" s="49">
        <f>'[1]Sport 2010'!CZ34</f>
        <v>0</v>
      </c>
      <c r="DA34" s="49">
        <f>'[1]Sport 2010'!DA34</f>
        <v>0</v>
      </c>
      <c r="DB34" s="49">
        <f>'[1]Sport 2010'!DB34</f>
        <v>0</v>
      </c>
      <c r="DC34" s="49">
        <f>'[1]Sport 2010'!DC34</f>
        <v>0</v>
      </c>
      <c r="DD34" s="49">
        <f>'[1]Sport 2010'!DD34</f>
        <v>0</v>
      </c>
      <c r="DE34" s="49">
        <f>'[1]Sport 2010'!DE34</f>
        <v>0</v>
      </c>
      <c r="DF34" s="49">
        <f>'[1]Sport 2010'!DF34</f>
        <v>0</v>
      </c>
      <c r="DG34" s="49">
        <f>'[1]Sport 2010'!DG34</f>
        <v>0</v>
      </c>
      <c r="DH34" s="49">
        <f>'[1]Sport 2010'!DH34</f>
        <v>0</v>
      </c>
      <c r="DI34" s="49">
        <f>'[1]Sport 2010'!DI34</f>
        <v>0</v>
      </c>
      <c r="DJ34" s="49">
        <f>'[1]Sport 2010'!DJ34</f>
        <v>0</v>
      </c>
      <c r="DK34" s="49">
        <f>'[1]Sport 2010'!DK34</f>
        <v>0</v>
      </c>
      <c r="DL34" s="49">
        <f>'[1]Sport 2010'!DL34</f>
        <v>0</v>
      </c>
      <c r="DM34" s="49">
        <f>'[1]Sport 2010'!DM34</f>
        <v>0</v>
      </c>
      <c r="DN34" s="49">
        <f>'[1]Sport 2010'!DN34</f>
        <v>0</v>
      </c>
      <c r="DO34" s="49">
        <f>'[1]Sport 2010'!DO34</f>
        <v>0</v>
      </c>
      <c r="DP34" s="49">
        <f>'[1]Sport 2010'!DP34</f>
        <v>0</v>
      </c>
      <c r="DQ34" s="49">
        <f>'[1]Sport 2010'!DQ34</f>
        <v>0</v>
      </c>
      <c r="DR34" s="49">
        <f>'[1]Sport 2010'!DR34</f>
        <v>0</v>
      </c>
      <c r="DS34" s="49">
        <f>'[1]Sport 2010'!DS34</f>
        <v>0</v>
      </c>
      <c r="DT34" s="49">
        <f>'[1]Sport 2010'!DT34</f>
        <v>0</v>
      </c>
      <c r="DU34" s="49">
        <f>'[1]Sport 2010'!DU34</f>
        <v>0</v>
      </c>
      <c r="DV34" s="49">
        <f>'[1]Sport 2010'!DV34</f>
        <v>0</v>
      </c>
      <c r="DW34" s="49">
        <f>'[1]Sport 2010'!DW34</f>
        <v>0</v>
      </c>
      <c r="DX34" s="49">
        <f>'[1]Sport 2010'!DX34</f>
        <v>0</v>
      </c>
      <c r="DY34" s="49">
        <f>'[1]Sport 2010'!DY34</f>
        <v>0</v>
      </c>
      <c r="DZ34" s="49">
        <f>'[1]Sport 2010'!DZ34</f>
        <v>0</v>
      </c>
      <c r="EA34" s="49">
        <f>'[1]Sport 2010'!EA34</f>
        <v>0</v>
      </c>
      <c r="EB34" s="49">
        <f>'[1]Sport 2010'!EB34</f>
        <v>0</v>
      </c>
      <c r="EC34" s="49">
        <f>'[1]Sport 2010'!EC34</f>
        <v>0</v>
      </c>
      <c r="ED34" s="49">
        <f>'[1]Sport 2010'!ED34</f>
        <v>0</v>
      </c>
      <c r="EE34" s="49">
        <f>'[1]Sport 2010'!EE34</f>
        <v>0</v>
      </c>
      <c r="EF34" s="49">
        <f>'[1]Sport 2010'!EF34</f>
        <v>0</v>
      </c>
      <c r="EG34" s="49">
        <f>'[1]Sport 2010'!EG34</f>
        <v>0</v>
      </c>
      <c r="EH34" s="49">
        <f>'[1]Sport 2010'!EH34</f>
        <v>0</v>
      </c>
      <c r="EI34" s="49">
        <f>'[1]Sport 2010'!EI34</f>
        <v>0</v>
      </c>
      <c r="EJ34" s="49">
        <f>'[1]Sport 2010'!EJ34</f>
        <v>0</v>
      </c>
      <c r="EK34" s="49">
        <f>'[1]Sport 2010'!EK34</f>
        <v>0</v>
      </c>
      <c r="EL34" s="49">
        <f>'[1]Sport 2010'!EL34</f>
        <v>0</v>
      </c>
      <c r="EM34" s="49">
        <f>'[1]Sport 2010'!EM34</f>
        <v>0</v>
      </c>
      <c r="EN34" s="49">
        <f>'[1]Sport 2010'!EN34</f>
        <v>0</v>
      </c>
      <c r="EO34" s="49">
        <f>'[1]Sport 2010'!EO34</f>
        <v>0</v>
      </c>
      <c r="EP34" s="49">
        <f>'[1]Sport 2010'!EP34</f>
        <v>0</v>
      </c>
      <c r="EQ34" s="49">
        <f>'[1]Sport 2010'!EQ34</f>
        <v>0</v>
      </c>
      <c r="ER34" s="49">
        <f>'[1]Sport 2010'!ER34</f>
        <v>0</v>
      </c>
      <c r="ES34" s="49">
        <f>'[1]Sport 2010'!ES34</f>
        <v>0</v>
      </c>
      <c r="ET34" s="49">
        <f>'[1]Sport 2010'!ET34</f>
        <v>0</v>
      </c>
      <c r="EU34" s="49">
        <f>'[1]Sport 2010'!EU34</f>
        <v>0</v>
      </c>
      <c r="EV34" s="49">
        <f>'[1]Sport 2010'!EV34</f>
        <v>0</v>
      </c>
      <c r="EW34" s="49">
        <f>'[1]Sport 2010'!EW34</f>
        <v>0</v>
      </c>
      <c r="EX34" s="49">
        <f>'[1]Sport 2010'!EX34</f>
        <v>0</v>
      </c>
      <c r="EY34" s="49">
        <f>'[1]Sport 2010'!EY34</f>
        <v>0</v>
      </c>
      <c r="EZ34" s="49">
        <f>'[1]Sport 2010'!EZ34</f>
        <v>0</v>
      </c>
      <c r="FA34" s="49">
        <f>'[1]Sport 2010'!FA34</f>
        <v>0</v>
      </c>
      <c r="FB34" s="49">
        <f>'[1]Sport 2010'!FB34</f>
        <v>0</v>
      </c>
      <c r="FC34" s="49">
        <f>'[1]Sport 2010'!FC34</f>
        <v>0</v>
      </c>
      <c r="FD34" s="49">
        <f>'[1]Sport 2010'!FD34</f>
        <v>0</v>
      </c>
      <c r="FE34" s="49">
        <f>'[1]Sport 2010'!FE34</f>
        <v>0</v>
      </c>
      <c r="FF34" s="49">
        <f>'[1]Sport 2010'!FF34</f>
        <v>0</v>
      </c>
      <c r="FG34" s="49">
        <f>'[1]Sport 2010'!FG34</f>
        <v>0</v>
      </c>
      <c r="FH34" s="49">
        <f>'[1]Sport 2010'!FH34</f>
        <v>0</v>
      </c>
      <c r="FI34" s="49">
        <f>'[1]Sport 2010'!FI34</f>
        <v>0</v>
      </c>
      <c r="FJ34" s="49">
        <f>'[1]Sport 2010'!FJ34</f>
        <v>0</v>
      </c>
      <c r="FK34" s="49">
        <f>'[1]Sport 2010'!FK34</f>
        <v>0</v>
      </c>
      <c r="FL34" s="49">
        <f>'[1]Sport 2010'!FL34</f>
        <v>0</v>
      </c>
      <c r="FM34" s="49">
        <f>'[1]Sport 2010'!FM34</f>
        <v>0</v>
      </c>
      <c r="FN34" s="49">
        <f>'[1]Sport 2010'!FN34</f>
        <v>0</v>
      </c>
      <c r="FO34" s="49">
        <f>'[1]Sport 2010'!FO34</f>
        <v>0</v>
      </c>
      <c r="FP34" s="49">
        <f>'[1]Sport 2010'!FP34</f>
        <v>0</v>
      </c>
      <c r="FQ34" s="49">
        <f>'[1]Sport 2010'!FQ34</f>
        <v>0</v>
      </c>
      <c r="FR34" s="49">
        <f>'[1]Sport 2010'!FR34</f>
        <v>0</v>
      </c>
      <c r="FS34" s="49">
        <f>'[1]Sport 2010'!FS34</f>
        <v>0</v>
      </c>
      <c r="FT34" s="49">
        <f>'[1]Sport 2010'!FT34</f>
        <v>0</v>
      </c>
      <c r="FU34" s="49">
        <f>'[1]Sport 2010'!FU34</f>
        <v>0</v>
      </c>
      <c r="FV34" s="49">
        <f>'[1]Sport 2010'!FV34</f>
        <v>0</v>
      </c>
      <c r="FW34" s="49">
        <f>'[1]Sport 2010'!FW34</f>
        <v>0</v>
      </c>
      <c r="FX34" s="49">
        <f>'[1]Sport 2010'!FX34</f>
        <v>0</v>
      </c>
      <c r="FY34" s="49">
        <f>'[1]Sport 2010'!FY34</f>
        <v>0</v>
      </c>
      <c r="FZ34" s="49">
        <f>'[1]Sport 2010'!FZ34</f>
        <v>0</v>
      </c>
      <c r="GA34" s="49">
        <f>'[1]Sport 2010'!GA34</f>
        <v>0</v>
      </c>
      <c r="GB34" s="49">
        <f>'[1]Sport 2010'!GB34</f>
        <v>0</v>
      </c>
      <c r="GC34" s="49">
        <f>'[1]Sport 2010'!GC34</f>
        <v>0</v>
      </c>
      <c r="GD34" s="49">
        <f>'[1]Sport 2010'!GD34</f>
        <v>0</v>
      </c>
      <c r="GE34" s="49">
        <f>'[1]Sport 2010'!GE34</f>
        <v>0</v>
      </c>
      <c r="GF34" s="49">
        <f>'[1]Sport 2010'!GF34</f>
        <v>0</v>
      </c>
      <c r="GG34" s="49">
        <f>'[1]Sport 2010'!GG34</f>
        <v>0</v>
      </c>
      <c r="GH34" s="49">
        <f>'[1]Sport 2010'!GH34</f>
        <v>0</v>
      </c>
      <c r="GI34" s="49">
        <f>'[1]Sport 2010'!GI34</f>
        <v>0</v>
      </c>
      <c r="GJ34" s="49">
        <f>'[1]Sport 2010'!GJ34</f>
        <v>0</v>
      </c>
      <c r="GK34" s="49">
        <f>'[1]Sport 2010'!GK34</f>
        <v>0</v>
      </c>
      <c r="GL34" s="49">
        <f>'[1]Sport 2010'!GL34</f>
        <v>0</v>
      </c>
      <c r="GM34" s="49">
        <f>'[1]Sport 2010'!GM34</f>
        <v>0</v>
      </c>
      <c r="GN34" s="49">
        <f>'[1]Sport 2010'!GN34</f>
        <v>0</v>
      </c>
      <c r="GO34" s="49">
        <f>'[1]Sport 2010'!GO34</f>
        <v>0</v>
      </c>
      <c r="GP34" s="49">
        <f>'[1]Sport 2010'!GP34</f>
        <v>0</v>
      </c>
      <c r="GQ34" s="49">
        <f>'[1]Sport 2010'!GQ34</f>
        <v>0</v>
      </c>
      <c r="GR34" s="49">
        <f>'[1]Sport 2010'!GR34</f>
        <v>0</v>
      </c>
      <c r="GS34" s="49">
        <f>'[1]Sport 2010'!GS34</f>
        <v>0</v>
      </c>
      <c r="GT34" s="49">
        <f>'[1]Sport 2010'!GT34</f>
        <v>0</v>
      </c>
      <c r="GU34" s="49">
        <f>'[1]Sport 2010'!GU34</f>
        <v>0</v>
      </c>
      <c r="GV34" s="49">
        <f>'[1]Sport 2010'!GV34</f>
        <v>0</v>
      </c>
      <c r="GW34" s="49">
        <f>'[1]Sport 2010'!GW34</f>
        <v>0</v>
      </c>
      <c r="GX34" s="49">
        <f>'[1]Sport 2010'!GX34</f>
        <v>0</v>
      </c>
      <c r="GY34" s="49">
        <f>'[1]Sport 2010'!GY34</f>
        <v>0</v>
      </c>
      <c r="GZ34" s="49">
        <f>'[1]Sport 2010'!GZ34</f>
        <v>0</v>
      </c>
      <c r="HA34" s="49">
        <f>'[1]Sport 2010'!HA34</f>
        <v>0</v>
      </c>
      <c r="HB34" s="49">
        <f>'[1]Sport 2010'!HB34</f>
        <v>0</v>
      </c>
      <c r="HC34" s="49">
        <f>'[1]Sport 2010'!HC34</f>
        <v>0</v>
      </c>
      <c r="HD34" s="49">
        <f>'[1]Sport 2010'!HD34</f>
        <v>0</v>
      </c>
      <c r="HE34" s="49">
        <f>'[1]Sport 2010'!HE34</f>
        <v>0</v>
      </c>
      <c r="HF34" s="49">
        <f>'[1]Sport 2010'!HF34</f>
        <v>0</v>
      </c>
      <c r="HG34" s="49">
        <f>'[1]Sport 2010'!HG34</f>
        <v>0</v>
      </c>
      <c r="HH34" s="49">
        <f>'[1]Sport 2010'!HH34</f>
        <v>0</v>
      </c>
      <c r="HI34" s="49">
        <f>'[1]Sport 2010'!HI34</f>
        <v>0</v>
      </c>
      <c r="HJ34" s="49">
        <f>'[1]Sport 2010'!HJ34</f>
        <v>0</v>
      </c>
      <c r="HK34" s="49">
        <f>'[1]Sport 2010'!HK34</f>
        <v>0</v>
      </c>
      <c r="HL34" s="49">
        <f>'[1]Sport 2010'!HL34</f>
        <v>0</v>
      </c>
      <c r="HM34" s="49">
        <f>'[1]Sport 2010'!HM34</f>
        <v>0</v>
      </c>
      <c r="HN34" s="49">
        <f>'[1]Sport 2010'!HN34</f>
        <v>0</v>
      </c>
      <c r="HO34" s="49">
        <f>'[1]Sport 2010'!HO34</f>
        <v>0</v>
      </c>
      <c r="HP34" s="49">
        <f>'[1]Sport 2010'!HP34</f>
        <v>0</v>
      </c>
      <c r="HQ34" s="49">
        <f>'[1]Sport 2010'!HQ34</f>
        <v>0</v>
      </c>
      <c r="HR34" s="49">
        <f>'[1]Sport 2010'!HR34</f>
        <v>0</v>
      </c>
      <c r="HS34" s="49">
        <f>'[1]Sport 2010'!HS34</f>
        <v>0</v>
      </c>
      <c r="HT34" s="49">
        <f>'[1]Sport 2010'!HT34</f>
        <v>0</v>
      </c>
      <c r="HU34" s="49">
        <f>'[1]Sport 2010'!HU34</f>
        <v>0</v>
      </c>
      <c r="HV34" s="49">
        <f>'[1]Sport 2010'!HV34</f>
        <v>0</v>
      </c>
      <c r="HW34" s="49">
        <f>'[1]Sport 2010'!HW34</f>
        <v>0</v>
      </c>
      <c r="HX34" s="49">
        <f>'[1]Sport 2010'!HX34</f>
        <v>0</v>
      </c>
      <c r="HY34" s="49">
        <f>'[1]Sport 2010'!HY34</f>
        <v>0</v>
      </c>
      <c r="HZ34" s="49">
        <f>'[1]Sport 2010'!HZ34</f>
        <v>0</v>
      </c>
      <c r="IA34" s="49">
        <f>'[1]Sport 2010'!IA34</f>
        <v>0</v>
      </c>
      <c r="IB34" s="49">
        <f>'[1]Sport 2010'!IB34</f>
        <v>0</v>
      </c>
      <c r="IC34" s="49">
        <f>'[1]Sport 2010'!IC34</f>
        <v>0</v>
      </c>
      <c r="ID34" s="49">
        <f>'[1]Sport 2010'!ID34</f>
        <v>0</v>
      </c>
      <c r="IE34" s="49">
        <f>'[1]Sport 2010'!IE34</f>
        <v>0</v>
      </c>
      <c r="IF34" s="49">
        <f>'[1]Sport 2010'!IF34</f>
        <v>0</v>
      </c>
      <c r="IG34" s="49">
        <f>'[1]Sport 2010'!IG34</f>
        <v>0</v>
      </c>
      <c r="IH34" s="49">
        <f>'[1]Sport 2010'!IH34</f>
        <v>0</v>
      </c>
      <c r="II34" s="49">
        <f>'[1]Sport 2010'!II34</f>
        <v>0</v>
      </c>
      <c r="IJ34" s="49">
        <f>'[1]Sport 2010'!IJ34</f>
        <v>0</v>
      </c>
      <c r="IK34" s="49">
        <f>'[1]Sport 2010'!IK34</f>
        <v>0</v>
      </c>
      <c r="IL34" s="49">
        <f>'[1]Sport 2010'!IL34</f>
        <v>0</v>
      </c>
      <c r="IM34" s="49">
        <f>'[1]Sport 2010'!IM34</f>
        <v>0</v>
      </c>
      <c r="IN34" s="49">
        <f>'[1]Sport 2010'!IN34</f>
        <v>0</v>
      </c>
      <c r="IO34" s="49">
        <f>'[1]Sport 2010'!IO34</f>
        <v>0</v>
      </c>
      <c r="IP34" s="49">
        <f>'[1]Sport 2010'!IP34</f>
        <v>0</v>
      </c>
      <c r="IQ34" s="49">
        <f>'[1]Sport 2010'!IQ34</f>
        <v>0</v>
      </c>
      <c r="IR34" s="49">
        <f>'[1]Sport 2010'!IR34</f>
        <v>0</v>
      </c>
      <c r="IS34" s="49">
        <f>'[1]Sport 2010'!IS34</f>
        <v>0</v>
      </c>
      <c r="IT34" s="49">
        <f>'[1]Sport 2010'!IT34</f>
        <v>0</v>
      </c>
      <c r="IU34" s="49">
        <f>'[1]Sport 2010'!IU34</f>
        <v>0</v>
      </c>
      <c r="IV34" s="49">
        <f>'[1]Sport 2010'!IV34</f>
        <v>0</v>
      </c>
    </row>
    <row r="35" spans="1:256" s="19" customFormat="1" ht="12" hidden="1" customHeight="1" x14ac:dyDescent="0.2">
      <c r="A35" s="37">
        <f>'[1]Sport 2010'!A35</f>
        <v>365</v>
      </c>
      <c r="B35" s="37">
        <f>'[1]Sport 2010'!B35</f>
        <v>0</v>
      </c>
      <c r="C35" s="4" t="str">
        <f>'[1]Sport 2010'!C35</f>
        <v xml:space="preserve">  </v>
      </c>
      <c r="D35" s="38" t="str">
        <f>'[1]Sport 2010'!D35</f>
        <v>pro Tag</v>
      </c>
      <c r="E35" s="11">
        <f>'[1]Sport 2010'!E35</f>
        <v>-3.6000000000000085</v>
      </c>
      <c r="F35" s="17">
        <f>'[1]Sport 2010'!F35</f>
        <v>0</v>
      </c>
      <c r="G35" s="18">
        <f>'[1]Sport 2010'!G35</f>
        <v>26</v>
      </c>
      <c r="H35" s="18">
        <f>'[1]Sport 2010'!H35</f>
        <v>34</v>
      </c>
      <c r="I35" s="11" t="str">
        <f>'[1]Sport 2010'!I35</f>
        <v xml:space="preserve">min  </v>
      </c>
      <c r="J35" s="53">
        <f>'[1]Sport 2010'!J35</f>
        <v>0</v>
      </c>
      <c r="K35" s="93">
        <f>'[1]Sport 2010'!K35</f>
        <v>76.8</v>
      </c>
      <c r="L35" s="40">
        <f>'[1]Sport 2010'!L35</f>
        <v>0</v>
      </c>
      <c r="M35" s="55">
        <f>'[1]Sport 2010'!M35</f>
        <v>54</v>
      </c>
      <c r="N35" s="52">
        <f>'[1]Sport 2010'!N35</f>
        <v>1932</v>
      </c>
      <c r="O35" s="52">
        <f>'[1]Sport 2010'!O35</f>
        <v>1185223</v>
      </c>
      <c r="P35" s="12">
        <f>'[1]Sport 2010'!P35</f>
        <v>19.540776255707765</v>
      </c>
      <c r="Q35" s="13">
        <f>'[1]Sport 2010'!Q35</f>
        <v>1000</v>
      </c>
      <c r="R35" s="180">
        <f>'[1]Sport 2010'!R35</f>
        <v>35</v>
      </c>
      <c r="S35" s="42">
        <f>'[1]Sport 2010'!S35</f>
        <v>65</v>
      </c>
      <c r="T35" s="179">
        <f>'[1]Sport 2010'!T35</f>
        <v>0</v>
      </c>
      <c r="U35" s="111">
        <f>'[1]Sport 2010'!U35</f>
        <v>173.13055555555556</v>
      </c>
      <c r="V35" s="52">
        <f>'[1]Sport 2010'!V35</f>
        <v>2249</v>
      </c>
      <c r="W35" s="52">
        <f>'[1]Sport 2010'!W35</f>
        <v>23403</v>
      </c>
      <c r="X35" s="17">
        <f>'[1]Sport 2010'!X35</f>
        <v>0</v>
      </c>
      <c r="Y35" s="18">
        <f>'[1]Sport 2010'!Y35</f>
        <v>19</v>
      </c>
      <c r="Z35" s="18">
        <f>'[1]Sport 2010'!Z35</f>
        <v>32</v>
      </c>
      <c r="AA35" s="19">
        <f>'[1]Sport 2010'!AA35</f>
        <v>1594</v>
      </c>
      <c r="AB35" s="19">
        <f>'[1]Sport 2010'!AB35</f>
        <v>365</v>
      </c>
      <c r="AC35" s="19">
        <f>'[1]Sport 2010'!AC35</f>
        <v>427943</v>
      </c>
      <c r="AD35" s="19">
        <f>'[1]Sport 2010'!AD35</f>
        <v>1172</v>
      </c>
      <c r="AE35" s="19">
        <f>'[1]Sport 2010'!AE35</f>
        <v>0</v>
      </c>
      <c r="AF35" s="19">
        <f>'[1]Sport 2010'!AF35</f>
        <v>0</v>
      </c>
      <c r="AG35" s="19">
        <f>'[1]Sport 2010'!AG35</f>
        <v>0</v>
      </c>
      <c r="AH35" s="19">
        <f>'[1]Sport 2010'!AH35</f>
        <v>0</v>
      </c>
      <c r="AI35" s="19">
        <f>'[1]Sport 2010'!AI35</f>
        <v>0</v>
      </c>
      <c r="AJ35" s="19">
        <f>'[1]Sport 2010'!AJ35</f>
        <v>0</v>
      </c>
      <c r="AK35" s="19">
        <f>'[1]Sport 2010'!AK35</f>
        <v>0</v>
      </c>
      <c r="AL35" s="19">
        <f>'[1]Sport 2010'!AL35</f>
        <v>0</v>
      </c>
      <c r="AM35" s="19">
        <f>'[1]Sport 2010'!AM35</f>
        <v>0</v>
      </c>
      <c r="AN35" s="19">
        <f>'[1]Sport 2010'!AN35</f>
        <v>0</v>
      </c>
      <c r="AO35" s="19">
        <f>'[1]Sport 2010'!AO35</f>
        <v>0</v>
      </c>
      <c r="AP35" s="19">
        <f>'[1]Sport 2010'!AP35</f>
        <v>0</v>
      </c>
      <c r="AQ35" s="19">
        <f>'[1]Sport 2010'!AQ35</f>
        <v>0</v>
      </c>
      <c r="AR35" s="19">
        <f>'[1]Sport 2010'!AR35</f>
        <v>0</v>
      </c>
      <c r="AS35" s="19">
        <f>'[1]Sport 2010'!AS35</f>
        <v>0</v>
      </c>
      <c r="AT35" s="19">
        <f>'[1]Sport 2010'!AT35</f>
        <v>0</v>
      </c>
      <c r="AU35" s="19">
        <f>'[1]Sport 2010'!AU35</f>
        <v>0</v>
      </c>
      <c r="AV35" s="19">
        <f>'[1]Sport 2010'!AV35</f>
        <v>0</v>
      </c>
      <c r="AW35" s="19">
        <f>'[1]Sport 2010'!AW35</f>
        <v>0</v>
      </c>
      <c r="AX35" s="19">
        <f>'[1]Sport 2010'!AX35</f>
        <v>0</v>
      </c>
      <c r="AY35" s="19">
        <f>'[1]Sport 2010'!AY35</f>
        <v>0</v>
      </c>
      <c r="AZ35" s="19">
        <f>'[1]Sport 2010'!AZ35</f>
        <v>0</v>
      </c>
      <c r="BA35" s="19">
        <f>'[1]Sport 2010'!BA35</f>
        <v>0</v>
      </c>
      <c r="BB35" s="19">
        <f>'[1]Sport 2010'!BB35</f>
        <v>0</v>
      </c>
      <c r="BC35" s="19">
        <f>'[1]Sport 2010'!BC35</f>
        <v>0</v>
      </c>
      <c r="BD35" s="1">
        <f>'[1]Sport 2010'!BD35</f>
        <v>0</v>
      </c>
      <c r="BE35" s="1">
        <f>'[1]Sport 2010'!BE35</f>
        <v>0</v>
      </c>
      <c r="BF35" s="1">
        <f>'[1]Sport 2010'!BF35</f>
        <v>0</v>
      </c>
      <c r="BG35" s="1">
        <f>'[1]Sport 2010'!BG35</f>
        <v>0</v>
      </c>
      <c r="BH35" s="1">
        <f>'[1]Sport 2010'!BH35</f>
        <v>0</v>
      </c>
      <c r="BI35" s="1">
        <f>'[1]Sport 2010'!BI35</f>
        <v>0</v>
      </c>
      <c r="BJ35" s="1">
        <f>'[1]Sport 2010'!BJ35</f>
        <v>0</v>
      </c>
      <c r="BK35" s="1">
        <f>'[1]Sport 2010'!BK35</f>
        <v>0</v>
      </c>
      <c r="BL35" s="1">
        <f>'[1]Sport 2010'!BL35</f>
        <v>0</v>
      </c>
      <c r="BM35" s="1">
        <f>'[1]Sport 2010'!BM35</f>
        <v>0</v>
      </c>
      <c r="BN35" s="1">
        <f>'[1]Sport 2010'!BN35</f>
        <v>0</v>
      </c>
      <c r="BO35" s="1">
        <f>'[1]Sport 2010'!BO35</f>
        <v>0</v>
      </c>
      <c r="BP35" s="1">
        <f>'[1]Sport 2010'!BP35</f>
        <v>0</v>
      </c>
      <c r="BQ35" s="1">
        <f>'[1]Sport 2010'!BQ35</f>
        <v>0</v>
      </c>
      <c r="BR35" s="19">
        <f>'[1]Sport 2010'!BR35</f>
        <v>0</v>
      </c>
      <c r="BS35" s="19">
        <f>'[1]Sport 2010'!BS35</f>
        <v>0</v>
      </c>
      <c r="BT35" s="19">
        <f>'[1]Sport 2010'!BT35</f>
        <v>0</v>
      </c>
      <c r="BU35" s="19">
        <f>'[1]Sport 2010'!BU35</f>
        <v>0</v>
      </c>
      <c r="BV35" s="19">
        <f>'[1]Sport 2010'!BV35</f>
        <v>0</v>
      </c>
      <c r="BW35" s="19">
        <f>'[1]Sport 2010'!BW35</f>
        <v>0</v>
      </c>
      <c r="BX35" s="19">
        <f>'[1]Sport 2010'!BX35</f>
        <v>0</v>
      </c>
      <c r="BY35" s="19">
        <f>'[1]Sport 2010'!BY35</f>
        <v>0</v>
      </c>
      <c r="BZ35" s="19">
        <f>'[1]Sport 2010'!BZ35</f>
        <v>0</v>
      </c>
      <c r="CA35" s="19">
        <f>'[1]Sport 2010'!CA35</f>
        <v>0</v>
      </c>
      <c r="CB35" s="19">
        <f>'[1]Sport 2010'!CB35</f>
        <v>0</v>
      </c>
      <c r="CC35" s="19">
        <f>'[1]Sport 2010'!CC35</f>
        <v>0</v>
      </c>
      <c r="CD35" s="19">
        <f>'[1]Sport 2010'!CD35</f>
        <v>0</v>
      </c>
      <c r="CE35" s="19">
        <f>'[1]Sport 2010'!CE35</f>
        <v>0</v>
      </c>
      <c r="CF35" s="19">
        <f>'[1]Sport 2010'!CF35</f>
        <v>0</v>
      </c>
      <c r="CG35" s="19">
        <f>'[1]Sport 2010'!CG35</f>
        <v>0</v>
      </c>
      <c r="CH35" s="19">
        <f>'[1]Sport 2010'!CH35</f>
        <v>0</v>
      </c>
      <c r="CI35" s="19">
        <f>'[1]Sport 2010'!CI35</f>
        <v>0</v>
      </c>
      <c r="CJ35" s="19">
        <f>'[1]Sport 2010'!CJ35</f>
        <v>0</v>
      </c>
      <c r="CK35" s="19">
        <f>'[1]Sport 2010'!CK35</f>
        <v>0</v>
      </c>
      <c r="CL35" s="19">
        <f>'[1]Sport 2010'!CL35</f>
        <v>0</v>
      </c>
      <c r="CM35" s="19">
        <f>'[1]Sport 2010'!CM35</f>
        <v>0</v>
      </c>
      <c r="CN35" s="19">
        <f>'[1]Sport 2010'!CN35</f>
        <v>0</v>
      </c>
      <c r="CO35" s="19">
        <f>'[1]Sport 2010'!CO35</f>
        <v>0</v>
      </c>
      <c r="CP35" s="19">
        <f>'[1]Sport 2010'!CP35</f>
        <v>0</v>
      </c>
      <c r="CQ35" s="19">
        <f>'[1]Sport 2010'!CQ35</f>
        <v>0</v>
      </c>
      <c r="CR35" s="19">
        <f>'[1]Sport 2010'!CR35</f>
        <v>0</v>
      </c>
      <c r="CS35" s="19">
        <f>'[1]Sport 2010'!CS35</f>
        <v>0</v>
      </c>
      <c r="CT35" s="19">
        <f>'[1]Sport 2010'!CT35</f>
        <v>0</v>
      </c>
      <c r="CU35" s="19">
        <f>'[1]Sport 2010'!CU35</f>
        <v>0</v>
      </c>
      <c r="CV35" s="19">
        <f>'[1]Sport 2010'!CV35</f>
        <v>0</v>
      </c>
      <c r="CW35" s="19">
        <f>'[1]Sport 2010'!CW35</f>
        <v>0</v>
      </c>
      <c r="CX35" s="19">
        <f>'[1]Sport 2010'!CX35</f>
        <v>0</v>
      </c>
      <c r="CY35" s="19">
        <f>'[1]Sport 2010'!CY35</f>
        <v>0</v>
      </c>
      <c r="CZ35" s="19">
        <f>'[1]Sport 2010'!CZ35</f>
        <v>0</v>
      </c>
      <c r="DA35" s="19">
        <f>'[1]Sport 2010'!DA35</f>
        <v>0</v>
      </c>
      <c r="DB35" s="19">
        <f>'[1]Sport 2010'!DB35</f>
        <v>0</v>
      </c>
      <c r="DC35" s="19">
        <f>'[1]Sport 2010'!DC35</f>
        <v>0</v>
      </c>
      <c r="DD35" s="19">
        <f>'[1]Sport 2010'!DD35</f>
        <v>0</v>
      </c>
      <c r="DE35" s="19">
        <f>'[1]Sport 2010'!DE35</f>
        <v>0</v>
      </c>
      <c r="DF35" s="19">
        <f>'[1]Sport 2010'!DF35</f>
        <v>0</v>
      </c>
      <c r="DG35" s="19">
        <f>'[1]Sport 2010'!DG35</f>
        <v>0</v>
      </c>
      <c r="DH35" s="19">
        <f>'[1]Sport 2010'!DH35</f>
        <v>0</v>
      </c>
      <c r="DI35" s="19">
        <f>'[1]Sport 2010'!DI35</f>
        <v>0</v>
      </c>
      <c r="DJ35" s="19">
        <f>'[1]Sport 2010'!DJ35</f>
        <v>0</v>
      </c>
      <c r="DK35" s="19">
        <f>'[1]Sport 2010'!DK35</f>
        <v>0</v>
      </c>
      <c r="DL35" s="19">
        <f>'[1]Sport 2010'!DL35</f>
        <v>0</v>
      </c>
      <c r="DM35" s="19">
        <f>'[1]Sport 2010'!DM35</f>
        <v>0</v>
      </c>
      <c r="DN35" s="19">
        <f>'[1]Sport 2010'!DN35</f>
        <v>0</v>
      </c>
      <c r="DO35" s="19">
        <f>'[1]Sport 2010'!DO35</f>
        <v>0</v>
      </c>
      <c r="DP35" s="19">
        <f>'[1]Sport 2010'!DP35</f>
        <v>0</v>
      </c>
      <c r="DQ35" s="19">
        <f>'[1]Sport 2010'!DQ35</f>
        <v>0</v>
      </c>
      <c r="DR35" s="19">
        <f>'[1]Sport 2010'!DR35</f>
        <v>0</v>
      </c>
      <c r="DS35" s="19">
        <f>'[1]Sport 2010'!DS35</f>
        <v>0</v>
      </c>
      <c r="DT35" s="19">
        <f>'[1]Sport 2010'!DT35</f>
        <v>0</v>
      </c>
      <c r="DU35" s="19">
        <f>'[1]Sport 2010'!DU35</f>
        <v>0</v>
      </c>
      <c r="DV35" s="19">
        <f>'[1]Sport 2010'!DV35</f>
        <v>0</v>
      </c>
      <c r="DW35" s="19">
        <f>'[1]Sport 2010'!DW35</f>
        <v>0</v>
      </c>
      <c r="DX35" s="19">
        <f>'[1]Sport 2010'!DX35</f>
        <v>0</v>
      </c>
      <c r="DY35" s="19">
        <f>'[1]Sport 2010'!DY35</f>
        <v>0</v>
      </c>
      <c r="DZ35" s="19">
        <f>'[1]Sport 2010'!DZ35</f>
        <v>0</v>
      </c>
      <c r="EA35" s="19">
        <f>'[1]Sport 2010'!EA35</f>
        <v>0</v>
      </c>
      <c r="EB35" s="19">
        <f>'[1]Sport 2010'!EB35</f>
        <v>0</v>
      </c>
      <c r="EC35" s="19">
        <f>'[1]Sport 2010'!EC35</f>
        <v>0</v>
      </c>
      <c r="ED35" s="19">
        <f>'[1]Sport 2010'!ED35</f>
        <v>0</v>
      </c>
      <c r="EE35" s="19">
        <f>'[1]Sport 2010'!EE35</f>
        <v>0</v>
      </c>
      <c r="EF35" s="19">
        <f>'[1]Sport 2010'!EF35</f>
        <v>0</v>
      </c>
      <c r="EG35" s="19">
        <f>'[1]Sport 2010'!EG35</f>
        <v>0</v>
      </c>
      <c r="EH35" s="19">
        <f>'[1]Sport 2010'!EH35</f>
        <v>0</v>
      </c>
      <c r="EI35" s="19">
        <f>'[1]Sport 2010'!EI35</f>
        <v>0</v>
      </c>
      <c r="EJ35" s="19">
        <f>'[1]Sport 2010'!EJ35</f>
        <v>0</v>
      </c>
      <c r="EK35" s="19">
        <f>'[1]Sport 2010'!EK35</f>
        <v>0</v>
      </c>
      <c r="EL35" s="19">
        <f>'[1]Sport 2010'!EL35</f>
        <v>0</v>
      </c>
      <c r="EM35" s="19">
        <f>'[1]Sport 2010'!EM35</f>
        <v>0</v>
      </c>
      <c r="EN35" s="19">
        <f>'[1]Sport 2010'!EN35</f>
        <v>0</v>
      </c>
      <c r="EO35" s="19">
        <f>'[1]Sport 2010'!EO35</f>
        <v>0</v>
      </c>
      <c r="EP35" s="19">
        <f>'[1]Sport 2010'!EP35</f>
        <v>0</v>
      </c>
      <c r="EQ35" s="19">
        <f>'[1]Sport 2010'!EQ35</f>
        <v>0</v>
      </c>
      <c r="ER35" s="19">
        <f>'[1]Sport 2010'!ER35</f>
        <v>0</v>
      </c>
      <c r="ES35" s="19">
        <f>'[1]Sport 2010'!ES35</f>
        <v>0</v>
      </c>
      <c r="ET35" s="19">
        <f>'[1]Sport 2010'!ET35</f>
        <v>0</v>
      </c>
      <c r="EU35" s="19">
        <f>'[1]Sport 2010'!EU35</f>
        <v>0</v>
      </c>
      <c r="EV35" s="19">
        <f>'[1]Sport 2010'!EV35</f>
        <v>0</v>
      </c>
      <c r="EW35" s="19">
        <f>'[1]Sport 2010'!EW35</f>
        <v>0</v>
      </c>
      <c r="EX35" s="19">
        <f>'[1]Sport 2010'!EX35</f>
        <v>0</v>
      </c>
      <c r="EY35" s="19">
        <f>'[1]Sport 2010'!EY35</f>
        <v>0</v>
      </c>
      <c r="EZ35" s="19">
        <f>'[1]Sport 2010'!EZ35</f>
        <v>0</v>
      </c>
      <c r="FA35" s="19">
        <f>'[1]Sport 2010'!FA35</f>
        <v>0</v>
      </c>
      <c r="FB35" s="19">
        <f>'[1]Sport 2010'!FB35</f>
        <v>0</v>
      </c>
      <c r="FC35" s="19">
        <f>'[1]Sport 2010'!FC35</f>
        <v>0</v>
      </c>
      <c r="FD35" s="19">
        <f>'[1]Sport 2010'!FD35</f>
        <v>0</v>
      </c>
      <c r="FE35" s="19">
        <f>'[1]Sport 2010'!FE35</f>
        <v>0</v>
      </c>
      <c r="FF35" s="19">
        <f>'[1]Sport 2010'!FF35</f>
        <v>0</v>
      </c>
      <c r="FG35" s="19">
        <f>'[1]Sport 2010'!FG35</f>
        <v>0</v>
      </c>
      <c r="FH35" s="19">
        <f>'[1]Sport 2010'!FH35</f>
        <v>0</v>
      </c>
      <c r="FI35" s="19">
        <f>'[1]Sport 2010'!FI35</f>
        <v>0</v>
      </c>
      <c r="FJ35" s="19">
        <f>'[1]Sport 2010'!FJ35</f>
        <v>0</v>
      </c>
      <c r="FK35" s="19">
        <f>'[1]Sport 2010'!FK35</f>
        <v>0</v>
      </c>
      <c r="FL35" s="19">
        <f>'[1]Sport 2010'!FL35</f>
        <v>0</v>
      </c>
      <c r="FM35" s="19">
        <f>'[1]Sport 2010'!FM35</f>
        <v>0</v>
      </c>
      <c r="FN35" s="19">
        <f>'[1]Sport 2010'!FN35</f>
        <v>0</v>
      </c>
      <c r="FO35" s="19">
        <f>'[1]Sport 2010'!FO35</f>
        <v>0</v>
      </c>
      <c r="FP35" s="19">
        <f>'[1]Sport 2010'!FP35</f>
        <v>0</v>
      </c>
      <c r="FQ35" s="19">
        <f>'[1]Sport 2010'!FQ35</f>
        <v>0</v>
      </c>
      <c r="FR35" s="19">
        <f>'[1]Sport 2010'!FR35</f>
        <v>0</v>
      </c>
      <c r="FS35" s="19">
        <f>'[1]Sport 2010'!FS35</f>
        <v>0</v>
      </c>
      <c r="FT35" s="19">
        <f>'[1]Sport 2010'!FT35</f>
        <v>0</v>
      </c>
      <c r="FU35" s="19">
        <f>'[1]Sport 2010'!FU35</f>
        <v>0</v>
      </c>
      <c r="FV35" s="19">
        <f>'[1]Sport 2010'!FV35</f>
        <v>0</v>
      </c>
      <c r="FW35" s="19">
        <f>'[1]Sport 2010'!FW35</f>
        <v>0</v>
      </c>
      <c r="FX35" s="19">
        <f>'[1]Sport 2010'!FX35</f>
        <v>0</v>
      </c>
      <c r="FY35" s="19">
        <f>'[1]Sport 2010'!FY35</f>
        <v>0</v>
      </c>
      <c r="FZ35" s="19">
        <f>'[1]Sport 2010'!FZ35</f>
        <v>0</v>
      </c>
      <c r="GA35" s="19">
        <f>'[1]Sport 2010'!GA35</f>
        <v>0</v>
      </c>
      <c r="GB35" s="19">
        <f>'[1]Sport 2010'!GB35</f>
        <v>0</v>
      </c>
      <c r="GC35" s="19">
        <f>'[1]Sport 2010'!GC35</f>
        <v>0</v>
      </c>
      <c r="GD35" s="19">
        <f>'[1]Sport 2010'!GD35</f>
        <v>0</v>
      </c>
      <c r="GE35" s="19">
        <f>'[1]Sport 2010'!GE35</f>
        <v>0</v>
      </c>
      <c r="GF35" s="19">
        <f>'[1]Sport 2010'!GF35</f>
        <v>0</v>
      </c>
      <c r="GG35" s="19">
        <f>'[1]Sport 2010'!GG35</f>
        <v>0</v>
      </c>
      <c r="GH35" s="19">
        <f>'[1]Sport 2010'!GH35</f>
        <v>0</v>
      </c>
      <c r="GI35" s="19">
        <f>'[1]Sport 2010'!GI35</f>
        <v>0</v>
      </c>
      <c r="GJ35" s="19">
        <f>'[1]Sport 2010'!GJ35</f>
        <v>0</v>
      </c>
      <c r="GK35" s="19">
        <f>'[1]Sport 2010'!GK35</f>
        <v>0</v>
      </c>
      <c r="GL35" s="19">
        <f>'[1]Sport 2010'!GL35</f>
        <v>0</v>
      </c>
      <c r="GM35" s="19">
        <f>'[1]Sport 2010'!GM35</f>
        <v>0</v>
      </c>
      <c r="GN35" s="19">
        <f>'[1]Sport 2010'!GN35</f>
        <v>0</v>
      </c>
      <c r="GO35" s="19">
        <f>'[1]Sport 2010'!GO35</f>
        <v>0</v>
      </c>
      <c r="GP35" s="19">
        <f>'[1]Sport 2010'!GP35</f>
        <v>0</v>
      </c>
      <c r="GQ35" s="19">
        <f>'[1]Sport 2010'!GQ35</f>
        <v>0</v>
      </c>
      <c r="GR35" s="19">
        <f>'[1]Sport 2010'!GR35</f>
        <v>0</v>
      </c>
      <c r="GS35" s="19">
        <f>'[1]Sport 2010'!GS35</f>
        <v>0</v>
      </c>
      <c r="GT35" s="19">
        <f>'[1]Sport 2010'!GT35</f>
        <v>0</v>
      </c>
      <c r="GU35" s="19">
        <f>'[1]Sport 2010'!GU35</f>
        <v>0</v>
      </c>
      <c r="GV35" s="19">
        <f>'[1]Sport 2010'!GV35</f>
        <v>0</v>
      </c>
      <c r="GW35" s="19">
        <f>'[1]Sport 2010'!GW35</f>
        <v>0</v>
      </c>
      <c r="GX35" s="19">
        <f>'[1]Sport 2010'!GX35</f>
        <v>0</v>
      </c>
      <c r="GY35" s="19">
        <f>'[1]Sport 2010'!GY35</f>
        <v>0</v>
      </c>
      <c r="GZ35" s="19">
        <f>'[1]Sport 2010'!GZ35</f>
        <v>0</v>
      </c>
      <c r="HA35" s="19">
        <f>'[1]Sport 2010'!HA35</f>
        <v>0</v>
      </c>
      <c r="HB35" s="19">
        <f>'[1]Sport 2010'!HB35</f>
        <v>0</v>
      </c>
      <c r="HC35" s="19">
        <f>'[1]Sport 2010'!HC35</f>
        <v>0</v>
      </c>
      <c r="HD35" s="19">
        <f>'[1]Sport 2010'!HD35</f>
        <v>0</v>
      </c>
      <c r="HE35" s="19">
        <f>'[1]Sport 2010'!HE35</f>
        <v>0</v>
      </c>
      <c r="HF35" s="19">
        <f>'[1]Sport 2010'!HF35</f>
        <v>0</v>
      </c>
      <c r="HG35" s="19">
        <f>'[1]Sport 2010'!HG35</f>
        <v>0</v>
      </c>
      <c r="HH35" s="19">
        <f>'[1]Sport 2010'!HH35</f>
        <v>0</v>
      </c>
      <c r="HI35" s="19">
        <f>'[1]Sport 2010'!HI35</f>
        <v>0</v>
      </c>
      <c r="HJ35" s="19">
        <f>'[1]Sport 2010'!HJ35</f>
        <v>0</v>
      </c>
      <c r="HK35" s="19">
        <f>'[1]Sport 2010'!HK35</f>
        <v>0</v>
      </c>
      <c r="HL35" s="19">
        <f>'[1]Sport 2010'!HL35</f>
        <v>0</v>
      </c>
      <c r="HM35" s="19">
        <f>'[1]Sport 2010'!HM35</f>
        <v>0</v>
      </c>
      <c r="HN35" s="19">
        <f>'[1]Sport 2010'!HN35</f>
        <v>0</v>
      </c>
      <c r="HO35" s="19">
        <f>'[1]Sport 2010'!HO35</f>
        <v>0</v>
      </c>
      <c r="HP35" s="19">
        <f>'[1]Sport 2010'!HP35</f>
        <v>0</v>
      </c>
      <c r="HQ35" s="19">
        <f>'[1]Sport 2010'!HQ35</f>
        <v>0</v>
      </c>
      <c r="HR35" s="19">
        <f>'[1]Sport 2010'!HR35</f>
        <v>0</v>
      </c>
      <c r="HS35" s="19">
        <f>'[1]Sport 2010'!HS35</f>
        <v>0</v>
      </c>
      <c r="HT35" s="19">
        <f>'[1]Sport 2010'!HT35</f>
        <v>0</v>
      </c>
      <c r="HU35" s="19">
        <f>'[1]Sport 2010'!HU35</f>
        <v>0</v>
      </c>
      <c r="HV35" s="19">
        <f>'[1]Sport 2010'!HV35</f>
        <v>0</v>
      </c>
      <c r="HW35" s="19">
        <f>'[1]Sport 2010'!HW35</f>
        <v>0</v>
      </c>
      <c r="HX35" s="19">
        <f>'[1]Sport 2010'!HX35</f>
        <v>0</v>
      </c>
      <c r="HY35" s="19">
        <f>'[1]Sport 2010'!HY35</f>
        <v>0</v>
      </c>
      <c r="HZ35" s="19">
        <f>'[1]Sport 2010'!HZ35</f>
        <v>0</v>
      </c>
      <c r="IA35" s="19">
        <f>'[1]Sport 2010'!IA35</f>
        <v>0</v>
      </c>
      <c r="IB35" s="19">
        <f>'[1]Sport 2010'!IB35</f>
        <v>0</v>
      </c>
      <c r="IC35" s="19">
        <f>'[1]Sport 2010'!IC35</f>
        <v>0</v>
      </c>
      <c r="ID35" s="19">
        <f>'[1]Sport 2010'!ID35</f>
        <v>0</v>
      </c>
      <c r="IE35" s="19">
        <f>'[1]Sport 2010'!IE35</f>
        <v>0</v>
      </c>
      <c r="IF35" s="19">
        <f>'[1]Sport 2010'!IF35</f>
        <v>0</v>
      </c>
      <c r="IG35" s="19">
        <f>'[1]Sport 2010'!IG35</f>
        <v>0</v>
      </c>
      <c r="IH35" s="19">
        <f>'[1]Sport 2010'!IH35</f>
        <v>0</v>
      </c>
      <c r="II35" s="19">
        <f>'[1]Sport 2010'!II35</f>
        <v>0</v>
      </c>
      <c r="IJ35" s="19">
        <f>'[1]Sport 2010'!IJ35</f>
        <v>0</v>
      </c>
      <c r="IK35" s="19">
        <f>'[1]Sport 2010'!IK35</f>
        <v>0</v>
      </c>
      <c r="IL35" s="19">
        <f>'[1]Sport 2010'!IL35</f>
        <v>0</v>
      </c>
      <c r="IM35" s="19">
        <f>'[1]Sport 2010'!IM35</f>
        <v>0</v>
      </c>
      <c r="IN35" s="19">
        <f>'[1]Sport 2010'!IN35</f>
        <v>0</v>
      </c>
      <c r="IO35" s="19">
        <f>'[1]Sport 2010'!IO35</f>
        <v>0</v>
      </c>
      <c r="IP35" s="19">
        <f>'[1]Sport 2010'!IP35</f>
        <v>0</v>
      </c>
      <c r="IQ35" s="19">
        <f>'[1]Sport 2010'!IQ35</f>
        <v>0</v>
      </c>
      <c r="IR35" s="19">
        <f>'[1]Sport 2010'!IR35</f>
        <v>0</v>
      </c>
      <c r="IS35" s="19">
        <f>'[1]Sport 2010'!IS35</f>
        <v>0</v>
      </c>
      <c r="IT35" s="19">
        <f>'[1]Sport 2010'!IT35</f>
        <v>0</v>
      </c>
      <c r="IU35" s="19">
        <f>'[1]Sport 2010'!IU35</f>
        <v>0</v>
      </c>
      <c r="IV35" s="19">
        <f>'[1]Sport 2010'!IV35</f>
        <v>0</v>
      </c>
    </row>
    <row r="36" spans="1:256" s="49" customFormat="1" ht="12" customHeight="1" collapsed="1" x14ac:dyDescent="0.2">
      <c r="A36" s="43">
        <f>AB36</f>
        <v>52</v>
      </c>
      <c r="B36" s="43">
        <f>MAX(B38:B259)</f>
        <v>8</v>
      </c>
      <c r="C36" s="56">
        <v>11</v>
      </c>
      <c r="D36" s="57" t="s">
        <v>40</v>
      </c>
      <c r="E36" s="54">
        <f>-K34+K36</f>
        <v>0.79999999999999716</v>
      </c>
      <c r="F36" s="58">
        <f>INT(AA36/3600)</f>
        <v>2</v>
      </c>
      <c r="G36" s="56">
        <f>INT((AA36-(F36*3600))/60)</f>
        <v>5</v>
      </c>
      <c r="H36" s="56">
        <f>AA36-(F36*3600)-(G36*60)</f>
        <v>10</v>
      </c>
      <c r="I36" s="54" t="s">
        <v>37</v>
      </c>
      <c r="J36" s="62"/>
      <c r="K36" s="94">
        <f>MAX(I38:I259)</f>
        <v>83.8</v>
      </c>
      <c r="L36" s="45"/>
      <c r="M36" s="61">
        <f>AL259</f>
        <v>0</v>
      </c>
      <c r="N36" s="59">
        <f>X36*10000+Y36*100+Z36</f>
        <v>1319</v>
      </c>
      <c r="O36" s="46"/>
      <c r="P36" s="46">
        <f>(AC36/AB36)/3600</f>
        <v>0.22220619658119659</v>
      </c>
      <c r="Q36" s="62"/>
      <c r="R36" s="54"/>
      <c r="S36" s="47">
        <f>AM259</f>
        <v>56</v>
      </c>
      <c r="T36" s="122"/>
      <c r="U36" s="54">
        <f>S36+S37+M36+M37+U37+R37</f>
        <v>132.57777777777778</v>
      </c>
      <c r="V36" s="63"/>
      <c r="W36" s="63"/>
      <c r="X36" s="58">
        <f>INT(AD36/3600)</f>
        <v>0</v>
      </c>
      <c r="Y36" s="56">
        <f>INT((AD36-(X36*3600))/60)</f>
        <v>13</v>
      </c>
      <c r="Z36" s="56">
        <f>AD36-(X36*3600)-(Y36*60)</f>
        <v>19</v>
      </c>
      <c r="AA36" s="49">
        <f>IF(MAX(AA38:AA259)=0,"",MAX(AA38:AA259))</f>
        <v>7510</v>
      </c>
      <c r="AB36" s="49">
        <v>52</v>
      </c>
      <c r="AC36" s="49">
        <f>IF(AC259="",0,AC259)</f>
        <v>41597</v>
      </c>
      <c r="AD36" s="49">
        <f>INT(AC36/AB36)</f>
        <v>799</v>
      </c>
      <c r="AE36" s="49">
        <f>MAX(AB38:AB259)</f>
        <v>8</v>
      </c>
      <c r="AI36" s="176">
        <f>364*(2000-(YEAR(D38)))-36535</f>
        <v>-40539</v>
      </c>
      <c r="AJ36" s="177">
        <f>AI36+2000-(YEAR(D38))</f>
        <v>-40550</v>
      </c>
      <c r="AK36" s="54" t="str">
        <f>IF(L36="l",U36*K36,(IF(L36="s",K36,(IF(L36="r",K36,(IF(L36="","")))))))</f>
        <v/>
      </c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256" s="19" customFormat="1" ht="12" customHeight="1" x14ac:dyDescent="0.2">
      <c r="A37" s="37">
        <f>AB37</f>
        <v>365</v>
      </c>
      <c r="B37" s="37"/>
      <c r="C37" s="4" t="s">
        <v>118</v>
      </c>
      <c r="D37" s="38" t="s">
        <v>41</v>
      </c>
      <c r="E37" s="11">
        <f>-K34+K37</f>
        <v>-2.4000000000000057</v>
      </c>
      <c r="F37" s="17">
        <f>INT(AA37/3600)</f>
        <v>0</v>
      </c>
      <c r="G37" s="18">
        <f>INT((AA37-(F37*3600))/60)</f>
        <v>42</v>
      </c>
      <c r="H37" s="18">
        <f>AA37-(F37*3600)-(G37*60)</f>
        <v>58</v>
      </c>
      <c r="I37" s="11" t="s">
        <v>39</v>
      </c>
      <c r="J37" s="53"/>
      <c r="K37" s="93">
        <f>MIN(I38:I259)</f>
        <v>80.599999999999994</v>
      </c>
      <c r="L37" s="40"/>
      <c r="M37" s="55">
        <f>AO259</f>
        <v>0</v>
      </c>
      <c r="N37" s="52">
        <f>X37*10000+Y37*100+Z37</f>
        <v>153</v>
      </c>
      <c r="O37" s="52">
        <f>MAX(O38:O259)</f>
        <v>113317</v>
      </c>
      <c r="P37" s="12">
        <f>((AC37/AB37)/36)*0.6</f>
        <v>1.8994063926940639</v>
      </c>
      <c r="Q37" s="13">
        <f>MAX(P38:P259)</f>
        <v>534</v>
      </c>
      <c r="R37" s="180">
        <f>BC259</f>
        <v>0</v>
      </c>
      <c r="S37" s="42">
        <f>AN259</f>
        <v>56</v>
      </c>
      <c r="T37" s="179"/>
      <c r="U37" s="111">
        <f>AP259</f>
        <v>20.577777777777779</v>
      </c>
      <c r="V37" s="52">
        <f>MAX(V46:V259)</f>
        <v>0</v>
      </c>
      <c r="W37" s="52">
        <f>MAX(W46:W259)</f>
        <v>0</v>
      </c>
      <c r="X37" s="17">
        <f>INT(AD37/3600)</f>
        <v>0</v>
      </c>
      <c r="Y37" s="18">
        <f>INT((AD37-(X37*3600))/60)</f>
        <v>1</v>
      </c>
      <c r="Z37" s="18">
        <f>AD37-(X37*3600)-(Y37*60)</f>
        <v>53</v>
      </c>
      <c r="AA37" s="19">
        <f>IF(MIN(AA38:AA259)=0,"",MIN(AA38:AA259))</f>
        <v>2578</v>
      </c>
      <c r="AB37" s="19">
        <v>365</v>
      </c>
      <c r="AC37" s="19">
        <f>IF(AC259="",0,AC259)</f>
        <v>41597</v>
      </c>
      <c r="AD37" s="19">
        <f>INT(AC37/AB37)</f>
        <v>113</v>
      </c>
      <c r="AL37" s="19">
        <v>0</v>
      </c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256" ht="12" customHeight="1" x14ac:dyDescent="0.2">
      <c r="A38" s="116">
        <f>IF(D38="",A37+100,AI38*100+YEAR(D38)-2000)</f>
        <v>111</v>
      </c>
      <c r="B38" s="23">
        <f>IF(AB38=AB37,"",AB38)</f>
        <v>1</v>
      </c>
      <c r="C38" s="29" t="str">
        <f t="shared" ref="C38:C105" si="0">IF(AH38=1,"So",IF(AH38=2,"Mo",IF(AH38=3,"Di",IF(AH38=4,"Mi",IF(AH38=5,"Do",IF(AH38=6,"Fr",IF(AH38=7,"Sa",IF(D38=0,""))))))))</f>
        <v>Sa</v>
      </c>
      <c r="D38" s="142">
        <v>40544</v>
      </c>
      <c r="E38" s="143">
        <v>1130</v>
      </c>
      <c r="F38" s="150">
        <v>0</v>
      </c>
      <c r="G38" s="138">
        <v>51</v>
      </c>
      <c r="H38" s="138">
        <v>17</v>
      </c>
      <c r="I38" s="1">
        <v>83.8</v>
      </c>
      <c r="J38" s="145">
        <v>19</v>
      </c>
      <c r="K38" s="245">
        <v>11</v>
      </c>
      <c r="L38" s="31" t="s">
        <v>50</v>
      </c>
      <c r="M38" s="30">
        <f t="shared" ref="M38:M97" si="1">IF(L38="l",AL38,(IF(L38="s",AN38,(IF(L38="r",AO38,(IF(L38="k",AM38,(IF(L38="b",AP38,(IF(L38="g",BC38,(IF(L38="","")))))))))))))</f>
        <v>11</v>
      </c>
      <c r="N38" s="32">
        <f t="shared" ref="N38:N105" si="2">IF(H38="","",AE38*10000+AF38*100+AG38)</f>
        <v>5117</v>
      </c>
      <c r="O38" s="32">
        <f t="shared" ref="O38:O105" si="3">IF(H38="","",X38*10000+Y38*100+Z38)</f>
        <v>5117</v>
      </c>
      <c r="P38" s="33">
        <f t="shared" ref="P38:P45" si="4">IF(L38="g","",IF(L38="b","",IF(AH38=0,"",AR38*10000+AS38*100+AT38)))</f>
        <v>439</v>
      </c>
      <c r="R38" s="30">
        <f t="shared" ref="R38:R101" si="5">IF(P38="","",IF(L38="l",((K38*U38*1000)/AA38)*3.6,(IF(L38="s",((K38*1000)/AA38)*3.6,(IF(L38="k",((K38*1000)/AA38)*3.6,(IF(L38="r",((K38*1000)/AA38)*3.6,(IF(L38="",""))))))))))</f>
        <v>12.86967825804355</v>
      </c>
      <c r="T38" s="120" t="s">
        <v>93</v>
      </c>
      <c r="U38" s="30" t="str">
        <f t="shared" ref="U38:U102" si="6">IF(L38="l",U37,(IF(L38="s","",(IF(L38="r","",(IF(L38="k","",(IF(L38="b","",(IF(L38="g","",(IF(L38="","")))))))))))))</f>
        <v/>
      </c>
      <c r="V38" s="32">
        <f t="shared" ref="V38:V105" si="7">IF(G38="","",AZ38*10000+BA38*100+BB38)</f>
        <v>832</v>
      </c>
      <c r="W38" s="32">
        <f t="shared" ref="W38:W105" si="8">IF(H38="","",AV38*10000+AW38*100+AX38)</f>
        <v>5117</v>
      </c>
      <c r="X38" s="28">
        <f t="shared" ref="X38:X105" si="9">INT(AC38/3600)</f>
        <v>0</v>
      </c>
      <c r="Y38" s="29">
        <f t="shared" ref="Y38:Y105" si="10">INT((AC38-(X38*3600))/60)</f>
        <v>51</v>
      </c>
      <c r="Z38" s="29">
        <f t="shared" ref="Z38:Z105" si="11">AC38-(X38*3600)-(Y38*60)</f>
        <v>17</v>
      </c>
      <c r="AA38" s="35">
        <f t="shared" ref="AA38:AA105" si="12">IF(H38="","",F38*3600+G38*60+H38)</f>
        <v>3077</v>
      </c>
      <c r="AB38" s="35">
        <f>IF(H38="",0,1)</f>
        <v>1</v>
      </c>
      <c r="AC38" s="35">
        <f>IF(H38="",AA38,AA38)</f>
        <v>3077</v>
      </c>
      <c r="AD38" s="35">
        <f t="shared" ref="AD38:AD85" si="13">INT(AC38/AB38)</f>
        <v>3077</v>
      </c>
      <c r="AE38" s="28">
        <f t="shared" ref="AE38:AE258" si="14">INT(AD38/3600)</f>
        <v>0</v>
      </c>
      <c r="AF38" s="29">
        <f t="shared" ref="AF38:AF105" si="15">INT((AD38-(AE38*3600))/60)</f>
        <v>51</v>
      </c>
      <c r="AG38" s="29">
        <f t="shared" ref="AG38:AG105" si="16">INT(AD38-(AE38*3600)-(AF38*60))</f>
        <v>17</v>
      </c>
      <c r="AH38" s="35">
        <f t="shared" ref="AH38:AH105" si="17">IF(D38="",0,WEEKDAY(D38))</f>
        <v>7</v>
      </c>
      <c r="AI38" s="34">
        <f>IF(INT((D38+$AI$36)/7)=0,1, INT((D38+$AI$36)/7))</f>
        <v>1</v>
      </c>
      <c r="AJ38" s="34">
        <f>MAX(INT(D38+$AJ$36),INT(D38+$AJ$36)*-1)</f>
        <v>6</v>
      </c>
      <c r="AK38" s="30">
        <f t="shared" ref="AK38:AK47" si="18">IF(L38="l",U38*K38,(IF(L38="s",K38,(IF(L38="r",K38,(IF(L38="k",K38,(IF(L38="b",AA38/360,(IF(L38="g",AA38/900,(IF(L38="","")))))))))))))</f>
        <v>11</v>
      </c>
      <c r="AL38" s="35">
        <f>IF(L38="l",AL37+K38*U38,AL37)</f>
        <v>0</v>
      </c>
      <c r="AM38" s="35">
        <f>IF(L38="k",AM37+K38,AM37)</f>
        <v>11</v>
      </c>
      <c r="AN38" s="35">
        <f>IF(L38="s",AN37+K38,AN37)</f>
        <v>0</v>
      </c>
      <c r="AO38" s="35">
        <f>IF(L38="r",AO37+K38,AO37)</f>
        <v>0</v>
      </c>
      <c r="AP38" s="35">
        <f>IF(L38="b",AP37+AK38,AP37)</f>
        <v>0</v>
      </c>
      <c r="AQ38" s="35">
        <f t="shared" ref="AQ38:AQ69" si="19">IF(AA38="",0,INT(AA38/AK38))</f>
        <v>279</v>
      </c>
      <c r="AR38" s="28">
        <f t="shared" ref="AR38:AR258" si="20">INT(AQ38/3600)</f>
        <v>0</v>
      </c>
      <c r="AS38" s="29">
        <f t="shared" ref="AS38:AS105" si="21">INT((AQ38-(AR38*3600))/60)</f>
        <v>4</v>
      </c>
      <c r="AT38" s="29">
        <f t="shared" ref="AT38:AT105" si="22">INT(AQ38-(AR38*3600)-(AS38*60))</f>
        <v>39</v>
      </c>
      <c r="AU38" s="35">
        <f t="shared" ref="AU38:AU105" si="23">INT(AC38/AI38)</f>
        <v>3077</v>
      </c>
      <c r="AV38" s="28">
        <f t="shared" ref="AV38:AV258" si="24">INT(AU38/3600)</f>
        <v>0</v>
      </c>
      <c r="AW38" s="29">
        <f t="shared" ref="AW38:AW105" si="25">INT((AU38-(AV38*3600))/60)</f>
        <v>51</v>
      </c>
      <c r="AX38" s="29">
        <f t="shared" ref="AX38:AX105" si="26">INT(AU38-(AV38*3600)-(AW38*60))</f>
        <v>17</v>
      </c>
      <c r="AY38" s="35">
        <f t="shared" ref="AY38:AY105" si="27">INT(AC38/AJ38)</f>
        <v>512</v>
      </c>
      <c r="AZ38" s="28">
        <f t="shared" ref="AZ38:AZ258" si="28">INT(AY38/3600)</f>
        <v>0</v>
      </c>
      <c r="BA38" s="29">
        <f t="shared" ref="BA38:BA105" si="29">INT((AY38-(AZ38*3600))/60)</f>
        <v>8</v>
      </c>
      <c r="BB38" s="29">
        <f t="shared" ref="BB38:BB105" si="30">INT(AY38-(AZ38*3600)-(BA38*60))</f>
        <v>32</v>
      </c>
      <c r="BC38" s="35">
        <f>IF(L38="g",BC37+AK38,BC37)</f>
        <v>0</v>
      </c>
      <c r="BD38" s="30" t="str">
        <f>IF($T38=BD$1,MAX(BD$2:BD37)+$AK38,"")</f>
        <v/>
      </c>
      <c r="BE38" s="30" t="str">
        <f>IF($T38=BE$1,MAX(BE$2:BE37)+$AK38,"")</f>
        <v/>
      </c>
      <c r="BF38" s="30" t="str">
        <f>IF($T38=BF$1,MAX(BF$2:BF37)+$AK38,"")</f>
        <v/>
      </c>
      <c r="BG38" s="30" t="str">
        <f>IF($T38=BG$1,MAX(BG$2:BG37)+$AK38,"")</f>
        <v/>
      </c>
      <c r="BH38" s="30" t="str">
        <f>IF($T38=BH$1,MAX(BH$2:BH37)+$AK38,"")</f>
        <v/>
      </c>
      <c r="BI38" s="30" t="str">
        <f>IF($T38=BI$1,MAX(BI$2:BI37)+$AK38,"")</f>
        <v/>
      </c>
      <c r="BJ38" s="30" t="str">
        <f>IF($T38=BJ$1,MAX(BJ$2:BJ37)+$AK38,"")</f>
        <v/>
      </c>
      <c r="BK38" s="30">
        <f>IF($T38=BK$1,MAX(BK$2:BK37)+$AK38,"")</f>
        <v>11</v>
      </c>
      <c r="BL38" s="30" t="str">
        <f>IF($T38=BL$1,MAX(BL$2:BL37)+$AK38,"")</f>
        <v/>
      </c>
      <c r="BM38" s="30" t="str">
        <f>IF($T38=BM$1,MAX(BM$2:BM37)+$AK38,"")</f>
        <v/>
      </c>
      <c r="BN38" s="30" t="str">
        <f>IF($T38=BN$1,MAX(BN$2:BN37)+$AK38,"")</f>
        <v/>
      </c>
      <c r="BO38" s="30" t="str">
        <f>IF($T38=BO$1,MAX(BO$2:BO37)+$AK38,"")</f>
        <v/>
      </c>
      <c r="BP38" s="30" t="str">
        <f>IF($T38=BP$1,MAX(BP$2:BP37)+$AK38,"")</f>
        <v/>
      </c>
      <c r="BQ38" s="30" t="str">
        <f>IF($T38=BQ$1,MAX(BQ$2:BQ37)+$AK38,"")</f>
        <v/>
      </c>
      <c r="BR38" s="30" t="str">
        <f>IF($T38=BR$1,MAX(BR$2:BR37)+$AK38,"")</f>
        <v/>
      </c>
      <c r="BS38" s="30" t="str">
        <f>IF($T38=BS$1,MAX(BS$2:BS37)+$AK38,"")</f>
        <v/>
      </c>
      <c r="BT38" s="30" t="str">
        <f>IF($T38=BT$1,MAX(BT$2:BT37)+$AK38,"")</f>
        <v/>
      </c>
    </row>
    <row r="39" spans="1:256" ht="12" customHeight="1" x14ac:dyDescent="0.2">
      <c r="A39" s="71">
        <f t="shared" ref="A39:A102" si="31">IF(D39="",A38+100,AI39*100+YEAR(D39)-2000)</f>
        <v>111</v>
      </c>
      <c r="B39" s="23">
        <f>IF(AB39=AB38,0,AB39)</f>
        <v>2</v>
      </c>
      <c r="C39" s="29" t="str">
        <f t="shared" si="0"/>
        <v>Do</v>
      </c>
      <c r="D39" s="142">
        <v>40549</v>
      </c>
      <c r="E39" s="143">
        <v>800</v>
      </c>
      <c r="F39" s="150">
        <v>2</v>
      </c>
      <c r="G39" s="138">
        <v>5</v>
      </c>
      <c r="H39" s="138">
        <v>10</v>
      </c>
      <c r="I39" s="1">
        <v>81.2</v>
      </c>
      <c r="J39" s="145">
        <v>18</v>
      </c>
      <c r="K39" s="245">
        <v>23</v>
      </c>
      <c r="L39" s="31" t="str">
        <f>IF(D39="","",L38)</f>
        <v>k</v>
      </c>
      <c r="M39" s="30">
        <f t="shared" si="1"/>
        <v>34</v>
      </c>
      <c r="N39" s="32">
        <f t="shared" si="2"/>
        <v>12813</v>
      </c>
      <c r="O39" s="32">
        <f t="shared" si="3"/>
        <v>25627</v>
      </c>
      <c r="P39" s="33">
        <f t="shared" si="4"/>
        <v>526</v>
      </c>
      <c r="R39" s="30">
        <f t="shared" si="5"/>
        <v>11.025299600532623</v>
      </c>
      <c r="T39" s="120" t="s">
        <v>93</v>
      </c>
      <c r="U39" s="30" t="str">
        <f t="shared" si="6"/>
        <v/>
      </c>
      <c r="V39" s="32">
        <f t="shared" si="7"/>
        <v>25627</v>
      </c>
      <c r="W39" s="32">
        <f t="shared" si="8"/>
        <v>25627</v>
      </c>
      <c r="X39" s="28">
        <f t="shared" si="9"/>
        <v>2</v>
      </c>
      <c r="Y39" s="29">
        <f t="shared" si="10"/>
        <v>56</v>
      </c>
      <c r="Z39" s="29">
        <f t="shared" si="11"/>
        <v>27</v>
      </c>
      <c r="AA39" s="35">
        <f t="shared" si="12"/>
        <v>7510</v>
      </c>
      <c r="AB39" s="35">
        <f>IF(H39="",AB38,AB38+1)</f>
        <v>2</v>
      </c>
      <c r="AC39" s="35">
        <f>IF(H39="",AC38,AC38+AA39)</f>
        <v>10587</v>
      </c>
      <c r="AD39" s="35">
        <f t="shared" si="13"/>
        <v>5293</v>
      </c>
      <c r="AE39" s="28">
        <f t="shared" si="14"/>
        <v>1</v>
      </c>
      <c r="AF39" s="29">
        <f t="shared" si="15"/>
        <v>28</v>
      </c>
      <c r="AG39" s="29">
        <f t="shared" si="16"/>
        <v>13</v>
      </c>
      <c r="AH39" s="35">
        <f t="shared" si="17"/>
        <v>5</v>
      </c>
      <c r="AI39" s="34">
        <f t="shared" ref="AI39:AI102" si="32">INT((D39+$AI$36)/7)</f>
        <v>1</v>
      </c>
      <c r="AJ39" s="34">
        <f>MAX(INT(D39+$AJ$36),INT(D39+$AJ$36)*-1)</f>
        <v>1</v>
      </c>
      <c r="AK39" s="30">
        <f t="shared" si="18"/>
        <v>23</v>
      </c>
      <c r="AL39" s="35">
        <f t="shared" ref="AL39:AL102" si="33">IF(L39="l",AL38+K39*U39,AL38)</f>
        <v>0</v>
      </c>
      <c r="AM39" s="35">
        <f t="shared" ref="AM39:AM102" si="34">IF(L39="k",AM38+K39,AM38)</f>
        <v>34</v>
      </c>
      <c r="AN39" s="35">
        <f t="shared" ref="AN39:AN102" si="35">IF(L39="s",AN38+K39,AN38)</f>
        <v>0</v>
      </c>
      <c r="AO39" s="35">
        <f t="shared" ref="AO39:AO69" si="36">IF(L39="r",AO38+K39,AO38)</f>
        <v>0</v>
      </c>
      <c r="AP39" s="35">
        <f t="shared" ref="AP39:AP101" si="37">IF(L39="b",AP38+AK39,AP38)</f>
        <v>0</v>
      </c>
      <c r="AQ39" s="35">
        <f t="shared" si="19"/>
        <v>326</v>
      </c>
      <c r="AR39" s="28">
        <f t="shared" si="20"/>
        <v>0</v>
      </c>
      <c r="AS39" s="29">
        <f t="shared" si="21"/>
        <v>5</v>
      </c>
      <c r="AT39" s="29">
        <f t="shared" si="22"/>
        <v>26</v>
      </c>
      <c r="AU39" s="35">
        <f t="shared" si="23"/>
        <v>10587</v>
      </c>
      <c r="AV39" s="28">
        <f t="shared" si="24"/>
        <v>2</v>
      </c>
      <c r="AW39" s="29">
        <f t="shared" si="25"/>
        <v>56</v>
      </c>
      <c r="AX39" s="29">
        <f t="shared" si="26"/>
        <v>27</v>
      </c>
      <c r="AY39" s="35">
        <f t="shared" si="27"/>
        <v>10587</v>
      </c>
      <c r="AZ39" s="28">
        <f t="shared" si="28"/>
        <v>2</v>
      </c>
      <c r="BA39" s="29">
        <f t="shared" si="29"/>
        <v>56</v>
      </c>
      <c r="BB39" s="29">
        <f t="shared" si="30"/>
        <v>27</v>
      </c>
      <c r="BC39" s="35">
        <f t="shared" ref="BC39:BC102" si="38">IF(L39="g",BC38+AK39,BC38)</f>
        <v>0</v>
      </c>
      <c r="BD39" s="30" t="str">
        <f>IF($T39=BD$1,MAX(BD$2:BD38)+$AK39,"")</f>
        <v/>
      </c>
      <c r="BE39" s="30" t="str">
        <f>IF($T39=BE$1,MAX(BE$2:BE38)+$AK39,"")</f>
        <v/>
      </c>
      <c r="BF39" s="30" t="str">
        <f>IF($T39=BF$1,MAX(BF$2:BF38)+$AK39,"")</f>
        <v/>
      </c>
      <c r="BG39" s="30" t="str">
        <f>IF($T39=BG$1,MAX(BG$2:BG38)+$AK39,"")</f>
        <v/>
      </c>
      <c r="BH39" s="30" t="str">
        <f>IF($T39=BH$1,MAX(BH$2:BH38)+$AK39,"")</f>
        <v/>
      </c>
      <c r="BI39" s="30" t="str">
        <f>IF($T39=BI$1,MAX(BI$2:BI38)+$AK39,"")</f>
        <v/>
      </c>
      <c r="BJ39" s="30" t="str">
        <f>IF($T39=BJ$1,MAX(BJ$2:BJ38)+$AK39,"")</f>
        <v/>
      </c>
      <c r="BK39" s="30">
        <f>IF($T39=BK$1,MAX(BK$2:BK38)+$AK39,"")</f>
        <v>34</v>
      </c>
      <c r="BL39" s="30" t="str">
        <f>IF($T39=BL$1,MAX(BL$2:BL38)+$AK39,"")</f>
        <v/>
      </c>
      <c r="BM39" s="30" t="str">
        <f>IF($T39=BM$1,MAX(BM$2:BM38)+$AK39,"")</f>
        <v/>
      </c>
      <c r="BN39" s="30" t="str">
        <f>IF($T39=BN$1,MAX(BN$2:BN38)+$AK39,"")</f>
        <v/>
      </c>
      <c r="BO39" s="30" t="str">
        <f>IF($T39=BO$1,MAX(BO$2:BO38)+$AK39,"")</f>
        <v/>
      </c>
      <c r="BP39" s="30" t="str">
        <f>IF($T39=BP$1,MAX(BP$2:BP38)+$AK39,"")</f>
        <v/>
      </c>
      <c r="BQ39" s="30" t="str">
        <f>IF($T39=BQ$1,MAX(BQ$2:BQ38)+$AK39,"")</f>
        <v/>
      </c>
      <c r="BR39" s="30" t="str">
        <f>IF($T39=BR$1,MAX(BR$2:BR38)+$AK39,"")</f>
        <v/>
      </c>
      <c r="BS39" s="30" t="str">
        <f>IF($T39=BS$1,MAX(BS$2:BS38)+$AK39,"")</f>
        <v/>
      </c>
      <c r="BT39" s="30" t="str">
        <f>IF($T39=BT$1,MAX(BT$2:BT38)+$AK39,"")</f>
        <v/>
      </c>
    </row>
    <row r="40" spans="1:256" x14ac:dyDescent="0.2">
      <c r="A40" s="71">
        <f t="shared" si="31"/>
        <v>111</v>
      </c>
      <c r="B40" s="23">
        <f>IF(AB40=AB39,0,AB40)</f>
        <v>3</v>
      </c>
      <c r="C40" s="29" t="str">
        <f t="shared" si="0"/>
        <v>So</v>
      </c>
      <c r="D40" s="142">
        <v>40552</v>
      </c>
      <c r="E40" s="143">
        <v>740</v>
      </c>
      <c r="F40" s="150">
        <v>1</v>
      </c>
      <c r="G40" s="138">
        <v>57</v>
      </c>
      <c r="H40" s="138">
        <v>1</v>
      </c>
      <c r="I40" s="1">
        <v>82</v>
      </c>
      <c r="J40" s="145">
        <v>19</v>
      </c>
      <c r="K40" s="246">
        <v>26</v>
      </c>
      <c r="L40" s="31" t="s">
        <v>26</v>
      </c>
      <c r="M40" s="30">
        <f t="shared" si="1"/>
        <v>26</v>
      </c>
      <c r="N40" s="32">
        <f t="shared" si="2"/>
        <v>13749</v>
      </c>
      <c r="O40" s="32">
        <f t="shared" si="3"/>
        <v>45328</v>
      </c>
      <c r="P40" s="33">
        <f t="shared" si="4"/>
        <v>430</v>
      </c>
      <c r="R40" s="30">
        <f t="shared" si="5"/>
        <v>13.331434268622703</v>
      </c>
      <c r="T40" s="120" t="s">
        <v>95</v>
      </c>
      <c r="U40" s="30" t="str">
        <f t="shared" si="6"/>
        <v/>
      </c>
      <c r="V40" s="32">
        <f t="shared" si="7"/>
        <v>22644</v>
      </c>
      <c r="W40" s="32">
        <f t="shared" si="8"/>
        <v>45328</v>
      </c>
      <c r="X40" s="28">
        <f t="shared" si="9"/>
        <v>4</v>
      </c>
      <c r="Y40" s="29">
        <f t="shared" si="10"/>
        <v>53</v>
      </c>
      <c r="Z40" s="29">
        <f t="shared" si="11"/>
        <v>28</v>
      </c>
      <c r="AA40" s="35">
        <f t="shared" si="12"/>
        <v>7021</v>
      </c>
      <c r="AB40" s="35">
        <f t="shared" ref="AB40:AB103" si="39">IF(H40="",AB39,AB39+1)</f>
        <v>3</v>
      </c>
      <c r="AC40" s="35">
        <f t="shared" ref="AC40:AC103" si="40">IF(H40="",AC39,AC39+AA40)</f>
        <v>17608</v>
      </c>
      <c r="AD40" s="35">
        <f t="shared" si="13"/>
        <v>5869</v>
      </c>
      <c r="AE40" s="28">
        <f t="shared" si="14"/>
        <v>1</v>
      </c>
      <c r="AF40" s="29">
        <f t="shared" si="15"/>
        <v>37</v>
      </c>
      <c r="AG40" s="29">
        <f t="shared" si="16"/>
        <v>49</v>
      </c>
      <c r="AH40" s="35">
        <f t="shared" si="17"/>
        <v>1</v>
      </c>
      <c r="AI40" s="34">
        <f t="shared" si="32"/>
        <v>1</v>
      </c>
      <c r="AJ40" s="34">
        <f t="shared" ref="AJ40:AJ102" si="41">INT(D40+$AJ$36)</f>
        <v>2</v>
      </c>
      <c r="AK40" s="30">
        <f t="shared" si="18"/>
        <v>26</v>
      </c>
      <c r="AL40" s="35">
        <f t="shared" si="33"/>
        <v>0</v>
      </c>
      <c r="AM40" s="35">
        <f t="shared" si="34"/>
        <v>34</v>
      </c>
      <c r="AN40" s="35">
        <f t="shared" si="35"/>
        <v>26</v>
      </c>
      <c r="AO40" s="35">
        <f t="shared" si="36"/>
        <v>0</v>
      </c>
      <c r="AP40" s="35">
        <f t="shared" si="37"/>
        <v>0</v>
      </c>
      <c r="AQ40" s="35">
        <f t="shared" si="19"/>
        <v>270</v>
      </c>
      <c r="AR40" s="28">
        <f t="shared" si="20"/>
        <v>0</v>
      </c>
      <c r="AS40" s="29">
        <f t="shared" si="21"/>
        <v>4</v>
      </c>
      <c r="AT40" s="29">
        <f t="shared" si="22"/>
        <v>30</v>
      </c>
      <c r="AU40" s="35">
        <f t="shared" si="23"/>
        <v>17608</v>
      </c>
      <c r="AV40" s="28">
        <f t="shared" si="24"/>
        <v>4</v>
      </c>
      <c r="AW40" s="29">
        <f t="shared" si="25"/>
        <v>53</v>
      </c>
      <c r="AX40" s="29">
        <f t="shared" si="26"/>
        <v>28</v>
      </c>
      <c r="AY40" s="35">
        <f t="shared" si="27"/>
        <v>8804</v>
      </c>
      <c r="AZ40" s="28">
        <f t="shared" si="28"/>
        <v>2</v>
      </c>
      <c r="BA40" s="29">
        <f t="shared" si="29"/>
        <v>26</v>
      </c>
      <c r="BB40" s="29">
        <f t="shared" si="30"/>
        <v>44</v>
      </c>
      <c r="BC40" s="35">
        <f t="shared" si="38"/>
        <v>0</v>
      </c>
      <c r="BD40" s="30" t="str">
        <f>IF($T40=BD$1,MAX(BD$2:BD39)+$AK40,"")</f>
        <v/>
      </c>
      <c r="BE40" s="30" t="str">
        <f>IF($T40=BE$1,MAX(BE$2:BE39)+$AK40,"")</f>
        <v/>
      </c>
      <c r="BF40" s="30" t="str">
        <f>IF($T40=BF$1,MAX(BF$2:BF39)+$AK40,"")</f>
        <v/>
      </c>
      <c r="BG40" s="30" t="str">
        <f>IF($T40=BG$1,MAX(BG$2:BG39)+$AK40,"")</f>
        <v/>
      </c>
      <c r="BH40" s="30" t="str">
        <f>IF($T40=BH$1,MAX(BH$2:BH39)+$AK40,"")</f>
        <v/>
      </c>
      <c r="BI40" s="30" t="str">
        <f>IF($T40=BI$1,MAX(BI$2:BI39)+$AK40,"")</f>
        <v/>
      </c>
      <c r="BJ40" s="30" t="str">
        <f>IF($T40=BJ$1,MAX(BJ$2:BJ39)+$AK40,"")</f>
        <v/>
      </c>
      <c r="BK40" s="30" t="str">
        <f>IF($T40=BK$1,MAX(BK$2:BK39)+$AK40,"")</f>
        <v/>
      </c>
      <c r="BL40" s="30">
        <f>IF($T40=BL$1,MAX(BL$2:BL39)+$AK40,"")</f>
        <v>26</v>
      </c>
      <c r="BM40" s="30" t="str">
        <f>IF($T40=BM$1,MAX(BM$2:BM39)+$AK40,"")</f>
        <v/>
      </c>
      <c r="BN40" s="30" t="str">
        <f>IF($T40=BN$1,MAX(BN$2:BN39)+$AK40,"")</f>
        <v/>
      </c>
      <c r="BO40" s="30" t="str">
        <f>IF($T40=BO$1,MAX(BO$2:BO39)+$AK40,"")</f>
        <v/>
      </c>
      <c r="BP40" s="30" t="str">
        <f>IF($T40=BP$1,MAX(BP$2:BP39)+$AK40,"")</f>
        <v/>
      </c>
      <c r="BQ40" s="30" t="str">
        <f>IF($T40=BQ$1,MAX(BQ$2:BQ39)+$AK40,"")</f>
        <v/>
      </c>
      <c r="BR40" s="30" t="str">
        <f>IF($T40=BR$1,MAX(BR$2:BR39)+$AK40,"")</f>
        <v/>
      </c>
      <c r="BS40" s="30" t="str">
        <f>IF($T40=BS$1,MAX(BS$2:BS39)+$AK40,"")</f>
        <v/>
      </c>
      <c r="BT40" s="30" t="str">
        <f>IF($T40=BT$1,MAX(BT$2:BT39)+$AK40,"")</f>
        <v/>
      </c>
    </row>
    <row r="41" spans="1:256" x14ac:dyDescent="0.2">
      <c r="A41" s="71">
        <f t="shared" si="31"/>
        <v>211</v>
      </c>
      <c r="B41" s="23">
        <f t="shared" ref="B41:B104" si="42">IF(AB41=AB40,0,AB41)</f>
        <v>4</v>
      </c>
      <c r="C41" s="29" t="str">
        <f t="shared" si="0"/>
        <v>Di</v>
      </c>
      <c r="D41" s="142">
        <v>40554</v>
      </c>
      <c r="E41" s="143">
        <v>1850</v>
      </c>
      <c r="F41" s="150">
        <v>1</v>
      </c>
      <c r="G41" s="138">
        <v>2</v>
      </c>
      <c r="H41" s="138">
        <v>12</v>
      </c>
      <c r="I41" s="1">
        <v>82.4</v>
      </c>
      <c r="J41" s="145">
        <v>18</v>
      </c>
      <c r="K41" s="246">
        <v>12</v>
      </c>
      <c r="L41" s="31" t="str">
        <f t="shared" ref="L41:L103" si="43">IF(D41="","",L40)</f>
        <v>s</v>
      </c>
      <c r="M41" s="30">
        <f t="shared" si="1"/>
        <v>38</v>
      </c>
      <c r="N41" s="32">
        <f t="shared" si="2"/>
        <v>12855</v>
      </c>
      <c r="O41" s="32">
        <f t="shared" si="3"/>
        <v>55540</v>
      </c>
      <c r="P41" s="33">
        <f t="shared" si="4"/>
        <v>511</v>
      </c>
      <c r="R41" s="30">
        <f t="shared" si="5"/>
        <v>11.57556270096463</v>
      </c>
      <c r="T41" s="120" t="s">
        <v>95</v>
      </c>
      <c r="U41" s="30" t="str">
        <f t="shared" si="6"/>
        <v/>
      </c>
      <c r="V41" s="32">
        <f t="shared" si="7"/>
        <v>12855</v>
      </c>
      <c r="W41" s="32">
        <f t="shared" si="8"/>
        <v>25750</v>
      </c>
      <c r="X41" s="28">
        <f t="shared" si="9"/>
        <v>5</v>
      </c>
      <c r="Y41" s="29">
        <f t="shared" si="10"/>
        <v>55</v>
      </c>
      <c r="Z41" s="29">
        <f t="shared" si="11"/>
        <v>40</v>
      </c>
      <c r="AA41" s="35">
        <f t="shared" si="12"/>
        <v>3732</v>
      </c>
      <c r="AB41" s="35">
        <f t="shared" si="39"/>
        <v>4</v>
      </c>
      <c r="AC41" s="35">
        <f t="shared" si="40"/>
        <v>21340</v>
      </c>
      <c r="AD41" s="35">
        <f t="shared" si="13"/>
        <v>5335</v>
      </c>
      <c r="AE41" s="28">
        <f t="shared" si="14"/>
        <v>1</v>
      </c>
      <c r="AF41" s="29">
        <f t="shared" si="15"/>
        <v>28</v>
      </c>
      <c r="AG41" s="29">
        <f t="shared" si="16"/>
        <v>55</v>
      </c>
      <c r="AH41" s="35">
        <f t="shared" si="17"/>
        <v>3</v>
      </c>
      <c r="AI41" s="34">
        <f t="shared" si="32"/>
        <v>2</v>
      </c>
      <c r="AJ41" s="34">
        <f t="shared" si="41"/>
        <v>4</v>
      </c>
      <c r="AK41" s="30">
        <f t="shared" si="18"/>
        <v>12</v>
      </c>
      <c r="AL41" s="35">
        <f t="shared" si="33"/>
        <v>0</v>
      </c>
      <c r="AM41" s="35">
        <f t="shared" si="34"/>
        <v>34</v>
      </c>
      <c r="AN41" s="35">
        <f t="shared" si="35"/>
        <v>38</v>
      </c>
      <c r="AO41" s="35">
        <f t="shared" si="36"/>
        <v>0</v>
      </c>
      <c r="AP41" s="35">
        <f t="shared" si="37"/>
        <v>0</v>
      </c>
      <c r="AQ41" s="35">
        <f t="shared" si="19"/>
        <v>311</v>
      </c>
      <c r="AR41" s="28">
        <f t="shared" si="20"/>
        <v>0</v>
      </c>
      <c r="AS41" s="29">
        <f t="shared" si="21"/>
        <v>5</v>
      </c>
      <c r="AT41" s="29">
        <f t="shared" si="22"/>
        <v>11</v>
      </c>
      <c r="AU41" s="35">
        <f t="shared" si="23"/>
        <v>10670</v>
      </c>
      <c r="AV41" s="28">
        <f t="shared" si="24"/>
        <v>2</v>
      </c>
      <c r="AW41" s="29">
        <f t="shared" si="25"/>
        <v>57</v>
      </c>
      <c r="AX41" s="29">
        <f t="shared" si="26"/>
        <v>50</v>
      </c>
      <c r="AY41" s="35">
        <f t="shared" si="27"/>
        <v>5335</v>
      </c>
      <c r="AZ41" s="28">
        <f t="shared" si="28"/>
        <v>1</v>
      </c>
      <c r="BA41" s="29">
        <f t="shared" si="29"/>
        <v>28</v>
      </c>
      <c r="BB41" s="29">
        <f t="shared" si="30"/>
        <v>55</v>
      </c>
      <c r="BC41" s="35">
        <f t="shared" si="38"/>
        <v>0</v>
      </c>
      <c r="BD41" s="30" t="str">
        <f>IF($T41=BD$1,MAX(BD$2:BD40)+$AK41,"")</f>
        <v/>
      </c>
      <c r="BE41" s="30" t="str">
        <f>IF($T41=BE$1,MAX(BE$2:BE40)+$AK41,"")</f>
        <v/>
      </c>
      <c r="BF41" s="30" t="str">
        <f>IF($T41=BF$1,MAX(BF$2:BF40)+$AK41,"")</f>
        <v/>
      </c>
      <c r="BG41" s="30" t="str">
        <f>IF($T41=BG$1,MAX(BG$2:BG40)+$AK41,"")</f>
        <v/>
      </c>
      <c r="BH41" s="30" t="str">
        <f>IF($T41=BH$1,MAX(BH$2:BH40)+$AK41,"")</f>
        <v/>
      </c>
      <c r="BI41" s="30" t="str">
        <f>IF($T41=BI$1,MAX(BI$2:BI40)+$AK41,"")</f>
        <v/>
      </c>
      <c r="BJ41" s="30" t="str">
        <f>IF($T41=BJ$1,MAX(BJ$2:BJ40)+$AK41,"")</f>
        <v/>
      </c>
      <c r="BK41" s="30" t="str">
        <f>IF($T41=BK$1,MAX(BK$2:BK40)+$AK41,"")</f>
        <v/>
      </c>
      <c r="BL41" s="30">
        <f>IF($T41=BL$1,MAX(BL$2:BL40)+$AK41,"")</f>
        <v>38</v>
      </c>
      <c r="BM41" s="30" t="str">
        <f>IF($T41=BM$1,MAX(BM$2:BM40)+$AK41,"")</f>
        <v/>
      </c>
      <c r="BN41" s="30" t="str">
        <f>IF($T41=BN$1,MAX(BN$2:BN40)+$AK41,"")</f>
        <v/>
      </c>
      <c r="BO41" s="30" t="str">
        <f>IF($T41=BO$1,MAX(BO$2:BO40)+$AK41,"")</f>
        <v/>
      </c>
      <c r="BP41" s="30" t="str">
        <f>IF($T41=BP$1,MAX(BP$2:BP40)+$AK41,"")</f>
        <v/>
      </c>
      <c r="BQ41" s="30" t="str">
        <f>IF($T41=BQ$1,MAX(BQ$2:BQ40)+$AK41,"")</f>
        <v/>
      </c>
      <c r="BR41" s="30" t="str">
        <f>IF($T41=BR$1,MAX(BR$2:BR40)+$AK41,"")</f>
        <v/>
      </c>
      <c r="BS41" s="30" t="str">
        <f>IF($T41=BS$1,MAX(BS$2:BS40)+$AK41,"")</f>
        <v/>
      </c>
      <c r="BT41" s="30" t="str">
        <f>IF($T41=BT$1,MAX(BT$2:BT40)+$AK41,"")</f>
        <v/>
      </c>
    </row>
    <row r="42" spans="1:256" x14ac:dyDescent="0.2">
      <c r="A42" s="71">
        <f t="shared" si="31"/>
        <v>211</v>
      </c>
      <c r="B42" s="23">
        <f t="shared" si="42"/>
        <v>5</v>
      </c>
      <c r="C42" s="29" t="str">
        <f t="shared" si="0"/>
        <v>So</v>
      </c>
      <c r="D42" s="142">
        <v>40559</v>
      </c>
      <c r="E42" s="143">
        <v>1015</v>
      </c>
      <c r="F42" s="150">
        <v>2</v>
      </c>
      <c r="G42" s="138">
        <v>3</v>
      </c>
      <c r="H42" s="138">
        <v>28</v>
      </c>
      <c r="I42" s="1">
        <v>82.2</v>
      </c>
      <c r="J42" s="145">
        <v>18</v>
      </c>
      <c r="K42" s="249">
        <v>1</v>
      </c>
      <c r="L42" s="31" t="s">
        <v>66</v>
      </c>
      <c r="M42" s="30">
        <f t="shared" si="1"/>
        <v>20.577777777777779</v>
      </c>
      <c r="N42" s="32">
        <f t="shared" si="2"/>
        <v>13549</v>
      </c>
      <c r="O42" s="32">
        <f t="shared" si="3"/>
        <v>75908</v>
      </c>
      <c r="P42" s="33" t="str">
        <f t="shared" si="4"/>
        <v/>
      </c>
      <c r="R42" s="30" t="str">
        <f t="shared" si="5"/>
        <v/>
      </c>
      <c r="S42" s="33" t="s">
        <v>104</v>
      </c>
      <c r="T42" s="120" t="s">
        <v>97</v>
      </c>
      <c r="U42" s="30" t="str">
        <f t="shared" si="6"/>
        <v/>
      </c>
      <c r="V42" s="32">
        <f t="shared" si="7"/>
        <v>5314</v>
      </c>
      <c r="W42" s="32">
        <f t="shared" si="8"/>
        <v>35934</v>
      </c>
      <c r="X42" s="28">
        <f t="shared" si="9"/>
        <v>7</v>
      </c>
      <c r="Y42" s="29">
        <f t="shared" si="10"/>
        <v>59</v>
      </c>
      <c r="Z42" s="29">
        <f t="shared" si="11"/>
        <v>8</v>
      </c>
      <c r="AA42" s="35">
        <f t="shared" si="12"/>
        <v>7408</v>
      </c>
      <c r="AB42" s="35">
        <f t="shared" si="39"/>
        <v>5</v>
      </c>
      <c r="AC42" s="35">
        <f t="shared" si="40"/>
        <v>28748</v>
      </c>
      <c r="AD42" s="35">
        <f t="shared" si="13"/>
        <v>5749</v>
      </c>
      <c r="AE42" s="28">
        <f t="shared" si="14"/>
        <v>1</v>
      </c>
      <c r="AF42" s="29">
        <f t="shared" si="15"/>
        <v>35</v>
      </c>
      <c r="AG42" s="29">
        <f t="shared" si="16"/>
        <v>49</v>
      </c>
      <c r="AH42" s="35">
        <f t="shared" si="17"/>
        <v>1</v>
      </c>
      <c r="AI42" s="34">
        <f t="shared" si="32"/>
        <v>2</v>
      </c>
      <c r="AJ42" s="34">
        <f t="shared" si="41"/>
        <v>9</v>
      </c>
      <c r="AK42" s="30">
        <f t="shared" si="18"/>
        <v>20.577777777777779</v>
      </c>
      <c r="AL42" s="35">
        <f t="shared" si="33"/>
        <v>0</v>
      </c>
      <c r="AM42" s="35">
        <f t="shared" si="34"/>
        <v>34</v>
      </c>
      <c r="AN42" s="35">
        <f t="shared" si="35"/>
        <v>38</v>
      </c>
      <c r="AO42" s="35">
        <f t="shared" si="36"/>
        <v>0</v>
      </c>
      <c r="AP42" s="35">
        <f t="shared" si="37"/>
        <v>20.577777777777779</v>
      </c>
      <c r="AQ42" s="35">
        <f t="shared" si="19"/>
        <v>360</v>
      </c>
      <c r="AR42" s="28">
        <f t="shared" si="20"/>
        <v>0</v>
      </c>
      <c r="AS42" s="29">
        <f t="shared" si="21"/>
        <v>6</v>
      </c>
      <c r="AT42" s="29">
        <f t="shared" si="22"/>
        <v>0</v>
      </c>
      <c r="AU42" s="35">
        <f t="shared" si="23"/>
        <v>14374</v>
      </c>
      <c r="AV42" s="28">
        <f t="shared" si="24"/>
        <v>3</v>
      </c>
      <c r="AW42" s="29">
        <f t="shared" si="25"/>
        <v>59</v>
      </c>
      <c r="AX42" s="29">
        <f t="shared" si="26"/>
        <v>34</v>
      </c>
      <c r="AY42" s="35">
        <f t="shared" si="27"/>
        <v>3194</v>
      </c>
      <c r="AZ42" s="28">
        <f t="shared" si="28"/>
        <v>0</v>
      </c>
      <c r="BA42" s="29">
        <f t="shared" si="29"/>
        <v>53</v>
      </c>
      <c r="BB42" s="29">
        <f t="shared" si="30"/>
        <v>14</v>
      </c>
      <c r="BC42" s="35">
        <f t="shared" si="38"/>
        <v>0</v>
      </c>
      <c r="BD42" s="30" t="str">
        <f>IF($T42=BD$1,MAX(BD$2:BD41)+$AK42,"")</f>
        <v/>
      </c>
      <c r="BE42" s="30" t="str">
        <f>IF($T42=BE$1,MAX(BE$2:BE41)+$AK42,"")</f>
        <v/>
      </c>
      <c r="BF42" s="30" t="str">
        <f>IF($T42=BF$1,MAX(BF$2:BF41)+$AK42,"")</f>
        <v/>
      </c>
      <c r="BG42" s="30" t="str">
        <f>IF($T42=BG$1,MAX(BG$2:BG41)+$AK42,"")</f>
        <v/>
      </c>
      <c r="BH42" s="30" t="str">
        <f>IF($T42=BH$1,MAX(BH$2:BH41)+$AK42,"")</f>
        <v/>
      </c>
      <c r="BI42" s="30" t="str">
        <f>IF($T42=BI$1,MAX(BI$2:BI41)+$AK42,"")</f>
        <v/>
      </c>
      <c r="BJ42" s="30" t="str">
        <f>IF($T42=BJ$1,MAX(BJ$2:BJ41)+$AK42,"")</f>
        <v/>
      </c>
      <c r="BK42" s="30" t="str">
        <f>IF($T42=BK$1,MAX(BK$2:BK41)+$AK42,"")</f>
        <v/>
      </c>
      <c r="BL42" s="30" t="str">
        <f>IF($T42=BL$1,MAX(BL$2:BL41)+$AK42,"")</f>
        <v/>
      </c>
      <c r="BM42" s="30">
        <f>IF($T42=BM$1,MAX(BM$2:BM41)+$AK42,"")</f>
        <v>20.577777777777779</v>
      </c>
      <c r="BN42" s="30" t="str">
        <f>IF($T42=BN$1,MAX(BN$2:BN41)+$AK42,"")</f>
        <v/>
      </c>
      <c r="BO42" s="30" t="str">
        <f>IF($T42=BO$1,MAX(BO$2:BO41)+$AK42,"")</f>
        <v/>
      </c>
      <c r="BP42" s="30" t="str">
        <f>IF($T42=BP$1,MAX(BP$2:BP41)+$AK42,"")</f>
        <v/>
      </c>
      <c r="BQ42" s="30" t="str">
        <f>IF($T42=BQ$1,MAX(BQ$2:BQ41)+$AK42,"")</f>
        <v/>
      </c>
      <c r="BR42" s="30" t="str">
        <f>IF($T42=BR$1,MAX(BR$2:BR41)+$AK42,"")</f>
        <v/>
      </c>
      <c r="BS42" s="30" t="str">
        <f>IF($T42=BS$1,MAX(BS$2:BS41)+$AK42,"")</f>
        <v/>
      </c>
      <c r="BT42" s="30" t="str">
        <f>IF($T42=BT$1,MAX(BT$2:BT41)+$AK42,"")</f>
        <v/>
      </c>
    </row>
    <row r="43" spans="1:256" x14ac:dyDescent="0.2">
      <c r="A43" s="71">
        <f t="shared" si="31"/>
        <v>311</v>
      </c>
      <c r="B43" s="23">
        <f t="shared" si="42"/>
        <v>6</v>
      </c>
      <c r="C43" s="29" t="str">
        <f t="shared" si="0"/>
        <v>Sa</v>
      </c>
      <c r="D43" s="142">
        <v>40565</v>
      </c>
      <c r="E43" s="143">
        <v>900</v>
      </c>
      <c r="F43" s="150">
        <v>0</v>
      </c>
      <c r="G43" s="138">
        <v>48</v>
      </c>
      <c r="H43" s="138">
        <v>25</v>
      </c>
      <c r="I43" s="1">
        <v>82.8</v>
      </c>
      <c r="J43" s="145">
        <v>19</v>
      </c>
      <c r="K43" s="246">
        <v>9</v>
      </c>
      <c r="L43" s="31" t="s">
        <v>26</v>
      </c>
      <c r="M43" s="30">
        <f t="shared" si="1"/>
        <v>47</v>
      </c>
      <c r="N43" s="32">
        <f t="shared" si="2"/>
        <v>12755</v>
      </c>
      <c r="O43" s="32">
        <f t="shared" si="3"/>
        <v>84733</v>
      </c>
      <c r="P43" s="33">
        <f t="shared" si="4"/>
        <v>522</v>
      </c>
      <c r="R43" s="30">
        <f t="shared" si="5"/>
        <v>11.153184165232359</v>
      </c>
      <c r="T43" s="120" t="s">
        <v>95</v>
      </c>
      <c r="U43" s="30" t="str">
        <f t="shared" si="6"/>
        <v/>
      </c>
      <c r="V43" s="32">
        <f t="shared" si="7"/>
        <v>3510</v>
      </c>
      <c r="W43" s="32">
        <f t="shared" si="8"/>
        <v>25551</v>
      </c>
      <c r="X43" s="28">
        <f t="shared" si="9"/>
        <v>8</v>
      </c>
      <c r="Y43" s="29">
        <f t="shared" si="10"/>
        <v>47</v>
      </c>
      <c r="Z43" s="29">
        <f t="shared" si="11"/>
        <v>33</v>
      </c>
      <c r="AA43" s="35">
        <f t="shared" si="12"/>
        <v>2905</v>
      </c>
      <c r="AB43" s="35">
        <f t="shared" si="39"/>
        <v>6</v>
      </c>
      <c r="AC43" s="35">
        <f t="shared" si="40"/>
        <v>31653</v>
      </c>
      <c r="AD43" s="35">
        <f t="shared" si="13"/>
        <v>5275</v>
      </c>
      <c r="AE43" s="28">
        <f t="shared" si="14"/>
        <v>1</v>
      </c>
      <c r="AF43" s="29">
        <f t="shared" si="15"/>
        <v>27</v>
      </c>
      <c r="AG43" s="29">
        <f t="shared" si="16"/>
        <v>55</v>
      </c>
      <c r="AH43" s="35">
        <f t="shared" si="17"/>
        <v>7</v>
      </c>
      <c r="AI43" s="34">
        <f t="shared" si="32"/>
        <v>3</v>
      </c>
      <c r="AJ43" s="34">
        <f t="shared" si="41"/>
        <v>15</v>
      </c>
      <c r="AK43" s="30">
        <f t="shared" si="18"/>
        <v>9</v>
      </c>
      <c r="AL43" s="35">
        <f t="shared" si="33"/>
        <v>0</v>
      </c>
      <c r="AM43" s="35">
        <f t="shared" si="34"/>
        <v>34</v>
      </c>
      <c r="AN43" s="35">
        <f t="shared" si="35"/>
        <v>47</v>
      </c>
      <c r="AO43" s="35">
        <f t="shared" si="36"/>
        <v>0</v>
      </c>
      <c r="AP43" s="35">
        <f t="shared" si="37"/>
        <v>20.577777777777779</v>
      </c>
      <c r="AQ43" s="35">
        <f t="shared" si="19"/>
        <v>322</v>
      </c>
      <c r="AR43" s="28">
        <f t="shared" si="20"/>
        <v>0</v>
      </c>
      <c r="AS43" s="29">
        <f t="shared" si="21"/>
        <v>5</v>
      </c>
      <c r="AT43" s="29">
        <f t="shared" si="22"/>
        <v>22</v>
      </c>
      <c r="AU43" s="35">
        <f t="shared" si="23"/>
        <v>10551</v>
      </c>
      <c r="AV43" s="28">
        <f t="shared" si="24"/>
        <v>2</v>
      </c>
      <c r="AW43" s="29">
        <f t="shared" si="25"/>
        <v>55</v>
      </c>
      <c r="AX43" s="29">
        <f t="shared" si="26"/>
        <v>51</v>
      </c>
      <c r="AY43" s="35">
        <f t="shared" si="27"/>
        <v>2110</v>
      </c>
      <c r="AZ43" s="28">
        <f t="shared" si="28"/>
        <v>0</v>
      </c>
      <c r="BA43" s="29">
        <f t="shared" si="29"/>
        <v>35</v>
      </c>
      <c r="BB43" s="29">
        <f t="shared" si="30"/>
        <v>10</v>
      </c>
      <c r="BC43" s="35">
        <f t="shared" si="38"/>
        <v>0</v>
      </c>
      <c r="BD43" s="30" t="str">
        <f>IF($T43=BD$1,MAX(BD$2:BD42)+$AK43,"")</f>
        <v/>
      </c>
      <c r="BE43" s="30" t="str">
        <f>IF($T43=BE$1,MAX(BE$2:BE42)+$AK43,"")</f>
        <v/>
      </c>
      <c r="BF43" s="30" t="str">
        <f>IF($T43=BF$1,MAX(BF$2:BF42)+$AK43,"")</f>
        <v/>
      </c>
      <c r="BG43" s="30" t="str">
        <f>IF($T43=BG$1,MAX(BG$2:BG42)+$AK43,"")</f>
        <v/>
      </c>
      <c r="BH43" s="30" t="str">
        <f>IF($T43=BH$1,MAX(BH$2:BH42)+$AK43,"")</f>
        <v/>
      </c>
      <c r="BI43" s="30" t="str">
        <f>IF($T43=BI$1,MAX(BI$2:BI42)+$AK43,"")</f>
        <v/>
      </c>
      <c r="BJ43" s="30" t="str">
        <f>IF($T43=BJ$1,MAX(BJ$2:BJ42)+$AK43,"")</f>
        <v/>
      </c>
      <c r="BK43" s="30" t="str">
        <f>IF($T43=BK$1,MAX(BK$2:BK42)+$AK43,"")</f>
        <v/>
      </c>
      <c r="BL43" s="30">
        <f>IF($T43=BL$1,MAX(BL$2:BL42)+$AK43,"")</f>
        <v>47</v>
      </c>
      <c r="BM43" s="30" t="str">
        <f>IF($T43=BM$1,MAX(BM$2:BM42)+$AK43,"")</f>
        <v/>
      </c>
      <c r="BN43" s="30" t="str">
        <f>IF($T43=BN$1,MAX(BN$2:BN42)+$AK43,"")</f>
        <v/>
      </c>
      <c r="BO43" s="30" t="str">
        <f>IF($T43=BO$1,MAX(BO$2:BO42)+$AK43,"")</f>
        <v/>
      </c>
      <c r="BP43" s="30" t="str">
        <f>IF($T43=BP$1,MAX(BP$2:BP42)+$AK43,"")</f>
        <v/>
      </c>
      <c r="BQ43" s="30" t="str">
        <f>IF($T43=BQ$1,MAX(BQ$2:BQ42)+$AK43,"")</f>
        <v/>
      </c>
      <c r="BR43" s="30" t="str">
        <f>IF($T43=BR$1,MAX(BR$2:BR42)+$AK43,"")</f>
        <v/>
      </c>
      <c r="BS43" s="30" t="str">
        <f>IF($T43=BS$1,MAX(BS$2:BS42)+$AK43,"")</f>
        <v/>
      </c>
      <c r="BT43" s="30" t="str">
        <f>IF($T43=BT$1,MAX(BT$2:BT42)+$AK43,"")</f>
        <v/>
      </c>
    </row>
    <row r="44" spans="1:256" x14ac:dyDescent="0.2">
      <c r="A44" s="71">
        <f t="shared" si="31"/>
        <v>311</v>
      </c>
      <c r="B44" s="23">
        <f t="shared" si="42"/>
        <v>7</v>
      </c>
      <c r="C44" s="29" t="str">
        <f t="shared" si="0"/>
        <v>So</v>
      </c>
      <c r="D44" s="142">
        <v>40566</v>
      </c>
      <c r="E44" s="143">
        <v>920</v>
      </c>
      <c r="F44" s="150">
        <v>0</v>
      </c>
      <c r="G44" s="138">
        <v>42</v>
      </c>
      <c r="H44" s="138">
        <v>58</v>
      </c>
      <c r="I44" s="1">
        <v>82.2</v>
      </c>
      <c r="J44" s="145">
        <v>18</v>
      </c>
      <c r="K44" s="246">
        <v>9</v>
      </c>
      <c r="L44" s="31" t="str">
        <f t="shared" si="43"/>
        <v>s</v>
      </c>
      <c r="M44" s="30">
        <f t="shared" si="1"/>
        <v>56</v>
      </c>
      <c r="N44" s="32">
        <f t="shared" si="2"/>
        <v>12130</v>
      </c>
      <c r="O44" s="32">
        <f t="shared" si="3"/>
        <v>93031</v>
      </c>
      <c r="P44" s="33">
        <f t="shared" si="4"/>
        <v>446</v>
      </c>
      <c r="R44" s="30">
        <f t="shared" si="5"/>
        <v>12.56788207913111</v>
      </c>
      <c r="S44" s="33" t="s">
        <v>104</v>
      </c>
      <c r="T44" s="120" t="s">
        <v>95</v>
      </c>
      <c r="U44" s="30" t="str">
        <f t="shared" si="6"/>
        <v/>
      </c>
      <c r="V44" s="32">
        <f t="shared" si="7"/>
        <v>3539</v>
      </c>
      <c r="W44" s="32">
        <f t="shared" si="8"/>
        <v>31010</v>
      </c>
      <c r="X44" s="28">
        <f t="shared" si="9"/>
        <v>9</v>
      </c>
      <c r="Y44" s="29">
        <f t="shared" si="10"/>
        <v>30</v>
      </c>
      <c r="Z44" s="29">
        <f t="shared" si="11"/>
        <v>31</v>
      </c>
      <c r="AA44" s="35">
        <f t="shared" si="12"/>
        <v>2578</v>
      </c>
      <c r="AB44" s="35">
        <f t="shared" si="39"/>
        <v>7</v>
      </c>
      <c r="AC44" s="35">
        <f t="shared" si="40"/>
        <v>34231</v>
      </c>
      <c r="AD44" s="35">
        <f t="shared" si="13"/>
        <v>4890</v>
      </c>
      <c r="AE44" s="28">
        <f t="shared" si="14"/>
        <v>1</v>
      </c>
      <c r="AF44" s="29">
        <f t="shared" si="15"/>
        <v>21</v>
      </c>
      <c r="AG44" s="29">
        <f t="shared" si="16"/>
        <v>30</v>
      </c>
      <c r="AH44" s="35">
        <f t="shared" si="17"/>
        <v>1</v>
      </c>
      <c r="AI44" s="34">
        <f t="shared" si="32"/>
        <v>3</v>
      </c>
      <c r="AJ44" s="34">
        <f t="shared" si="41"/>
        <v>16</v>
      </c>
      <c r="AK44" s="30">
        <f t="shared" si="18"/>
        <v>9</v>
      </c>
      <c r="AL44" s="35">
        <f t="shared" si="33"/>
        <v>0</v>
      </c>
      <c r="AM44" s="35">
        <f t="shared" si="34"/>
        <v>34</v>
      </c>
      <c r="AN44" s="35">
        <f t="shared" si="35"/>
        <v>56</v>
      </c>
      <c r="AO44" s="35">
        <f t="shared" si="36"/>
        <v>0</v>
      </c>
      <c r="AP44" s="35">
        <f t="shared" si="37"/>
        <v>20.577777777777779</v>
      </c>
      <c r="AQ44" s="35">
        <f t="shared" si="19"/>
        <v>286</v>
      </c>
      <c r="AR44" s="28">
        <f t="shared" si="20"/>
        <v>0</v>
      </c>
      <c r="AS44" s="29">
        <f t="shared" si="21"/>
        <v>4</v>
      </c>
      <c r="AT44" s="29">
        <f t="shared" si="22"/>
        <v>46</v>
      </c>
      <c r="AU44" s="35">
        <f t="shared" si="23"/>
        <v>11410</v>
      </c>
      <c r="AV44" s="28">
        <f t="shared" si="24"/>
        <v>3</v>
      </c>
      <c r="AW44" s="29">
        <f t="shared" si="25"/>
        <v>10</v>
      </c>
      <c r="AX44" s="29">
        <f t="shared" si="26"/>
        <v>10</v>
      </c>
      <c r="AY44" s="35">
        <f t="shared" si="27"/>
        <v>2139</v>
      </c>
      <c r="AZ44" s="28">
        <f t="shared" si="28"/>
        <v>0</v>
      </c>
      <c r="BA44" s="29">
        <f t="shared" si="29"/>
        <v>35</v>
      </c>
      <c r="BB44" s="29">
        <f t="shared" si="30"/>
        <v>39</v>
      </c>
      <c r="BC44" s="35">
        <f t="shared" si="38"/>
        <v>0</v>
      </c>
      <c r="BD44" s="30" t="str">
        <f>IF($T44=BD$1,MAX(BD$2:BD43)+$AK44,"")</f>
        <v/>
      </c>
      <c r="BE44" s="30" t="str">
        <f>IF($T44=BE$1,MAX(BE$2:BE43)+$AK44,"")</f>
        <v/>
      </c>
      <c r="BF44" s="30" t="str">
        <f>IF($T44=BF$1,MAX(BF$2:BF43)+$AK44,"")</f>
        <v/>
      </c>
      <c r="BG44" s="30" t="str">
        <f>IF($T44=BG$1,MAX(BG$2:BG43)+$AK44,"")</f>
        <v/>
      </c>
      <c r="BH44" s="30" t="str">
        <f>IF($T44=BH$1,MAX(BH$2:BH43)+$AK44,"")</f>
        <v/>
      </c>
      <c r="BI44" s="30" t="str">
        <f>IF($T44=BI$1,MAX(BI$2:BI43)+$AK44,"")</f>
        <v/>
      </c>
      <c r="BJ44" s="30" t="str">
        <f>IF($T44=BJ$1,MAX(BJ$2:BJ43)+$AK44,"")</f>
        <v/>
      </c>
      <c r="BK44" s="30" t="str">
        <f>IF($T44=BK$1,MAX(BK$2:BK43)+$AK44,"")</f>
        <v/>
      </c>
      <c r="BL44" s="30">
        <f>IF($T44=BL$1,MAX(BL$2:BL43)+$AK44,"")</f>
        <v>56</v>
      </c>
      <c r="BM44" s="30" t="str">
        <f>IF($T44=BM$1,MAX(BM$2:BM43)+$AK44,"")</f>
        <v/>
      </c>
      <c r="BN44" s="30" t="str">
        <f>IF($T44=BN$1,MAX(BN$2:BN43)+$AK44,"")</f>
        <v/>
      </c>
      <c r="BO44" s="30" t="str">
        <f>IF($T44=BO$1,MAX(BO$2:BO43)+$AK44,"")</f>
        <v/>
      </c>
      <c r="BP44" s="30" t="str">
        <f>IF($T44=BP$1,MAX(BP$2:BP43)+$AK44,"")</f>
        <v/>
      </c>
      <c r="BQ44" s="30" t="str">
        <f>IF($T44=BQ$1,MAX(BQ$2:BQ43)+$AK44,"")</f>
        <v/>
      </c>
      <c r="BR44" s="30" t="str">
        <f>IF($T44=BR$1,MAX(BR$2:BR43)+$AK44,"")</f>
        <v/>
      </c>
      <c r="BS44" s="30" t="str">
        <f>IF($T44=BS$1,MAX(BS$2:BS43)+$AK44,"")</f>
        <v/>
      </c>
      <c r="BT44" s="30" t="str">
        <f>IF($T44=BT$1,MAX(BT$2:BT43)+$AK44,"")</f>
        <v/>
      </c>
    </row>
    <row r="45" spans="1:256" x14ac:dyDescent="0.2">
      <c r="A45" s="71">
        <f t="shared" si="31"/>
        <v>411</v>
      </c>
      <c r="B45" s="23">
        <f t="shared" si="42"/>
        <v>8</v>
      </c>
      <c r="C45" s="29" t="str">
        <f t="shared" si="0"/>
        <v>Fr</v>
      </c>
      <c r="D45" s="142">
        <v>40571</v>
      </c>
      <c r="E45" s="143">
        <v>1135</v>
      </c>
      <c r="F45" s="150">
        <v>2</v>
      </c>
      <c r="G45" s="138">
        <v>2</v>
      </c>
      <c r="H45" s="138">
        <v>46</v>
      </c>
      <c r="I45" s="1">
        <v>80.599999999999994</v>
      </c>
      <c r="J45" s="145">
        <v>17</v>
      </c>
      <c r="K45" s="245">
        <v>22</v>
      </c>
      <c r="L45" s="31" t="s">
        <v>50</v>
      </c>
      <c r="M45" s="30">
        <f t="shared" si="1"/>
        <v>56</v>
      </c>
      <c r="N45" s="32">
        <f t="shared" si="2"/>
        <v>12639</v>
      </c>
      <c r="O45" s="32">
        <f t="shared" si="3"/>
        <v>113317</v>
      </c>
      <c r="P45" s="33">
        <f t="shared" si="4"/>
        <v>534</v>
      </c>
      <c r="R45" s="30">
        <f t="shared" si="5"/>
        <v>10.752104262829215</v>
      </c>
      <c r="T45" s="120" t="s">
        <v>93</v>
      </c>
      <c r="U45" s="30" t="str">
        <f t="shared" si="6"/>
        <v/>
      </c>
      <c r="V45" s="32">
        <f t="shared" si="7"/>
        <v>3300</v>
      </c>
      <c r="W45" s="32">
        <f t="shared" si="8"/>
        <v>25319</v>
      </c>
      <c r="X45" s="28">
        <f t="shared" si="9"/>
        <v>11</v>
      </c>
      <c r="Y45" s="29">
        <f t="shared" si="10"/>
        <v>33</v>
      </c>
      <c r="Z45" s="29">
        <f t="shared" si="11"/>
        <v>17</v>
      </c>
      <c r="AA45" s="35">
        <f t="shared" si="12"/>
        <v>7366</v>
      </c>
      <c r="AB45" s="35">
        <f t="shared" si="39"/>
        <v>8</v>
      </c>
      <c r="AC45" s="35">
        <f t="shared" si="40"/>
        <v>41597</v>
      </c>
      <c r="AD45" s="35">
        <f t="shared" si="13"/>
        <v>5199</v>
      </c>
      <c r="AE45" s="28">
        <f t="shared" si="14"/>
        <v>1</v>
      </c>
      <c r="AF45" s="29">
        <f t="shared" si="15"/>
        <v>26</v>
      </c>
      <c r="AG45" s="29">
        <f t="shared" si="16"/>
        <v>39</v>
      </c>
      <c r="AH45" s="35">
        <f t="shared" si="17"/>
        <v>6</v>
      </c>
      <c r="AI45" s="34">
        <f t="shared" si="32"/>
        <v>4</v>
      </c>
      <c r="AJ45" s="34">
        <f t="shared" si="41"/>
        <v>21</v>
      </c>
      <c r="AK45" s="30">
        <f t="shared" si="18"/>
        <v>22</v>
      </c>
      <c r="AL45" s="35">
        <f t="shared" si="33"/>
        <v>0</v>
      </c>
      <c r="AM45" s="35">
        <f t="shared" si="34"/>
        <v>56</v>
      </c>
      <c r="AN45" s="35">
        <f t="shared" si="35"/>
        <v>56</v>
      </c>
      <c r="AO45" s="35">
        <f t="shared" si="36"/>
        <v>0</v>
      </c>
      <c r="AP45" s="35">
        <f t="shared" si="37"/>
        <v>20.577777777777779</v>
      </c>
      <c r="AQ45" s="35">
        <f t="shared" si="19"/>
        <v>334</v>
      </c>
      <c r="AR45" s="28">
        <f t="shared" si="20"/>
        <v>0</v>
      </c>
      <c r="AS45" s="29">
        <f t="shared" si="21"/>
        <v>5</v>
      </c>
      <c r="AT45" s="29">
        <f t="shared" si="22"/>
        <v>34</v>
      </c>
      <c r="AU45" s="35">
        <f t="shared" si="23"/>
        <v>10399</v>
      </c>
      <c r="AV45" s="28">
        <f t="shared" si="24"/>
        <v>2</v>
      </c>
      <c r="AW45" s="29">
        <f t="shared" si="25"/>
        <v>53</v>
      </c>
      <c r="AX45" s="29">
        <f t="shared" si="26"/>
        <v>19</v>
      </c>
      <c r="AY45" s="35">
        <f t="shared" si="27"/>
        <v>1980</v>
      </c>
      <c r="AZ45" s="28">
        <f t="shared" si="28"/>
        <v>0</v>
      </c>
      <c r="BA45" s="29">
        <f t="shared" si="29"/>
        <v>33</v>
      </c>
      <c r="BB45" s="29">
        <f t="shared" si="30"/>
        <v>0</v>
      </c>
      <c r="BC45" s="35">
        <f t="shared" si="38"/>
        <v>0</v>
      </c>
      <c r="BD45" s="30" t="str">
        <f>IF($T45=BD$1,MAX(BD$2:BD44)+$AK45,"")</f>
        <v/>
      </c>
      <c r="BE45" s="30" t="str">
        <f>IF($T45=BE$1,MAX(BE$2:BE44)+$AK45,"")</f>
        <v/>
      </c>
      <c r="BF45" s="30" t="str">
        <f>IF($T45=BF$1,MAX(BF$2:BF44)+$AK45,"")</f>
        <v/>
      </c>
      <c r="BG45" s="30" t="str">
        <f>IF($T45=BG$1,MAX(BG$2:BG44)+$AK45,"")</f>
        <v/>
      </c>
      <c r="BH45" s="30" t="str">
        <f>IF($T45=BH$1,MAX(BH$2:BH44)+$AK45,"")</f>
        <v/>
      </c>
      <c r="BI45" s="30" t="str">
        <f>IF($T45=BI$1,MAX(BI$2:BI44)+$AK45,"")</f>
        <v/>
      </c>
      <c r="BJ45" s="30" t="str">
        <f>IF($T45=BJ$1,MAX(BJ$2:BJ44)+$AK45,"")</f>
        <v/>
      </c>
      <c r="BK45" s="30">
        <f>IF($T45=BK$1,MAX(BK$2:BK44)+$AK45,"")</f>
        <v>56</v>
      </c>
      <c r="BL45" s="30" t="str">
        <f>IF($T45=BL$1,MAX(BL$2:BL44)+$AK45,"")</f>
        <v/>
      </c>
      <c r="BM45" s="30" t="str">
        <f>IF($T45=BM$1,MAX(BM$2:BM44)+$AK45,"")</f>
        <v/>
      </c>
      <c r="BN45" s="30" t="str">
        <f>IF($T45=BN$1,MAX(BN$2:BN44)+$AK45,"")</f>
        <v/>
      </c>
      <c r="BO45" s="30" t="str">
        <f>IF($T45=BO$1,MAX(BO$2:BO44)+$AK45,"")</f>
        <v/>
      </c>
      <c r="BP45" s="30" t="str">
        <f>IF($T45=BP$1,MAX(BP$2:BP44)+$AK45,"")</f>
        <v/>
      </c>
      <c r="BQ45" s="30" t="str">
        <f>IF($T45=BQ$1,MAX(BQ$2:BQ44)+$AK45,"")</f>
        <v/>
      </c>
      <c r="BR45" s="30" t="str">
        <f>IF($T45=BR$1,MAX(BR$2:BR44)+$AK45,"")</f>
        <v/>
      </c>
      <c r="BS45" s="30" t="str">
        <f>IF($T45=BS$1,MAX(BS$2:BS44)+$AK45,"")</f>
        <v/>
      </c>
      <c r="BT45" s="30" t="str">
        <f>IF($T45=BT$1,MAX(BT$2:BT44)+$AK45,"")</f>
        <v/>
      </c>
    </row>
    <row r="46" spans="1:256" x14ac:dyDescent="0.2">
      <c r="A46" s="71">
        <f t="shared" si="31"/>
        <v>511</v>
      </c>
      <c r="B46" s="23">
        <f t="shared" si="42"/>
        <v>0</v>
      </c>
      <c r="C46" s="29" t="str">
        <f t="shared" si="0"/>
        <v/>
      </c>
      <c r="D46" s="142"/>
      <c r="E46" s="143"/>
      <c r="F46" s="150"/>
      <c r="G46" s="138"/>
      <c r="H46" s="138"/>
      <c r="I46" s="1"/>
      <c r="J46" s="145"/>
      <c r="K46" s="245"/>
      <c r="L46" s="31" t="str">
        <f t="shared" si="43"/>
        <v/>
      </c>
      <c r="M46" s="30" t="str">
        <f t="shared" si="1"/>
        <v/>
      </c>
      <c r="N46" s="32" t="str">
        <f t="shared" si="2"/>
        <v/>
      </c>
      <c r="O46" s="32" t="str">
        <f t="shared" si="3"/>
        <v/>
      </c>
      <c r="P46" s="33" t="str">
        <f>IF(L46="g","",IF(L46="b","",IF(AH46=0,"",AR46*10000+AS46*100+AT46)))</f>
        <v/>
      </c>
      <c r="R46" s="30" t="str">
        <f t="shared" si="5"/>
        <v/>
      </c>
      <c r="U46" s="30" t="str">
        <f t="shared" si="6"/>
        <v/>
      </c>
      <c r="V46" s="32" t="str">
        <f t="shared" si="7"/>
        <v/>
      </c>
      <c r="W46" s="32" t="str">
        <f t="shared" si="8"/>
        <v/>
      </c>
      <c r="X46" s="28">
        <f t="shared" si="9"/>
        <v>11</v>
      </c>
      <c r="Y46" s="29">
        <f t="shared" si="10"/>
        <v>33</v>
      </c>
      <c r="Z46" s="29">
        <f t="shared" si="11"/>
        <v>17</v>
      </c>
      <c r="AA46" s="35" t="str">
        <f t="shared" si="12"/>
        <v/>
      </c>
      <c r="AB46" s="35">
        <f t="shared" si="39"/>
        <v>8</v>
      </c>
      <c r="AC46" s="35">
        <f t="shared" si="40"/>
        <v>41597</v>
      </c>
      <c r="AD46" s="35">
        <f t="shared" si="13"/>
        <v>5199</v>
      </c>
      <c r="AE46" s="28">
        <f t="shared" si="14"/>
        <v>1</v>
      </c>
      <c r="AF46" s="29">
        <f t="shared" si="15"/>
        <v>26</v>
      </c>
      <c r="AG46" s="29">
        <f t="shared" si="16"/>
        <v>39</v>
      </c>
      <c r="AH46" s="35">
        <f t="shared" si="17"/>
        <v>0</v>
      </c>
      <c r="AI46" s="34">
        <f t="shared" si="32"/>
        <v>-5792</v>
      </c>
      <c r="AJ46" s="34">
        <f t="shared" si="41"/>
        <v>-40550</v>
      </c>
      <c r="AK46" s="30" t="str">
        <f t="shared" si="18"/>
        <v/>
      </c>
      <c r="AL46" s="35">
        <f t="shared" si="33"/>
        <v>0</v>
      </c>
      <c r="AM46" s="35">
        <f t="shared" si="34"/>
        <v>56</v>
      </c>
      <c r="AN46" s="35">
        <f t="shared" si="35"/>
        <v>56</v>
      </c>
      <c r="AO46" s="35">
        <f t="shared" si="36"/>
        <v>0</v>
      </c>
      <c r="AP46" s="35">
        <f t="shared" si="37"/>
        <v>20.577777777777779</v>
      </c>
      <c r="AQ46" s="35">
        <f t="shared" si="19"/>
        <v>0</v>
      </c>
      <c r="AR46" s="28">
        <f t="shared" si="20"/>
        <v>0</v>
      </c>
      <c r="AS46" s="29">
        <f t="shared" si="21"/>
        <v>0</v>
      </c>
      <c r="AT46" s="29">
        <f t="shared" si="22"/>
        <v>0</v>
      </c>
      <c r="AU46" s="35">
        <f t="shared" si="23"/>
        <v>-8</v>
      </c>
      <c r="AV46" s="28">
        <f t="shared" si="24"/>
        <v>-1</v>
      </c>
      <c r="AW46" s="29">
        <f t="shared" si="25"/>
        <v>59</v>
      </c>
      <c r="AX46" s="29">
        <f t="shared" si="26"/>
        <v>52</v>
      </c>
      <c r="AY46" s="35">
        <f t="shared" si="27"/>
        <v>-2</v>
      </c>
      <c r="AZ46" s="28">
        <f t="shared" si="28"/>
        <v>-1</v>
      </c>
      <c r="BA46" s="29">
        <f t="shared" si="29"/>
        <v>59</v>
      </c>
      <c r="BB46" s="29">
        <f t="shared" si="30"/>
        <v>58</v>
      </c>
      <c r="BC46" s="35">
        <f t="shared" si="38"/>
        <v>0</v>
      </c>
      <c r="BD46" s="30" t="str">
        <f>IF($T46=BD$1,MAX(BD$2:BD45)+$AK46,"")</f>
        <v/>
      </c>
      <c r="BE46" s="30" t="str">
        <f>IF($T46=BE$1,MAX(BE$2:BE45)+$AK46,"")</f>
        <v/>
      </c>
      <c r="BF46" s="30" t="str">
        <f>IF($T46=BF$1,MAX(BF$2:BF45)+$AK46,"")</f>
        <v/>
      </c>
      <c r="BG46" s="30" t="str">
        <f>IF($T46=BG$1,MAX(BG$2:BG45)+$AK46,"")</f>
        <v/>
      </c>
      <c r="BH46" s="30" t="str">
        <f>IF($T46=BH$1,MAX(BH$2:BH45)+$AK46,"")</f>
        <v/>
      </c>
      <c r="BI46" s="30" t="str">
        <f>IF($T46=BI$1,MAX(BI$2:BI45)+$AK46,"")</f>
        <v/>
      </c>
      <c r="BJ46" s="30" t="str">
        <f>IF($T46=BJ$1,MAX(BJ$2:BJ45)+$AK46,"")</f>
        <v/>
      </c>
      <c r="BK46" s="30" t="str">
        <f>IF($T46=BK$1,MAX(BK$2:BK45)+$AK46,"")</f>
        <v/>
      </c>
      <c r="BL46" s="30" t="str">
        <f>IF($T46=BL$1,MAX(BL$2:BL45)+$AK46,"")</f>
        <v/>
      </c>
      <c r="BM46" s="30" t="str">
        <f>IF($T46=BM$1,MAX(BM$2:BM45)+$AK46,"")</f>
        <v/>
      </c>
      <c r="BN46" s="30" t="str">
        <f>IF($T46=BN$1,MAX(BN$2:BN45)+$AK46,"")</f>
        <v/>
      </c>
      <c r="BO46" s="30" t="str">
        <f>IF($T46=BO$1,MAX(BO$2:BO45)+$AK46,"")</f>
        <v/>
      </c>
      <c r="BP46" s="30" t="str">
        <f>IF($T46=BP$1,MAX(BP$2:BP45)+$AK46,"")</f>
        <v/>
      </c>
      <c r="BQ46" s="30" t="str">
        <f>IF($T46=BQ$1,MAX(BQ$2:BQ45)+$AK46,"")</f>
        <v/>
      </c>
      <c r="BR46" s="30" t="str">
        <f>IF($T46=BR$1,MAX(BR$2:BR45)+$AK46,"")</f>
        <v/>
      </c>
      <c r="BS46" s="30" t="str">
        <f>IF($T46=BS$1,MAX(BS$2:BS45)+$AK46,"")</f>
        <v/>
      </c>
      <c r="BT46" s="30" t="str">
        <f>IF($T46=BT$1,MAX(BT$2:BT45)+$AK46,"")</f>
        <v/>
      </c>
    </row>
    <row r="47" spans="1:256" x14ac:dyDescent="0.2">
      <c r="A47" s="71">
        <f t="shared" si="31"/>
        <v>611</v>
      </c>
      <c r="B47" s="23">
        <f t="shared" si="42"/>
        <v>0</v>
      </c>
      <c r="C47" s="29" t="str">
        <f t="shared" si="0"/>
        <v/>
      </c>
      <c r="D47" s="142"/>
      <c r="E47" s="143"/>
      <c r="F47" s="150"/>
      <c r="G47" s="138"/>
      <c r="H47" s="138"/>
      <c r="I47" s="1"/>
      <c r="J47" s="145"/>
      <c r="K47" s="246"/>
      <c r="L47" s="31" t="str">
        <f t="shared" si="43"/>
        <v/>
      </c>
      <c r="M47" s="30" t="str">
        <f t="shared" si="1"/>
        <v/>
      </c>
      <c r="N47" s="32" t="str">
        <f t="shared" si="2"/>
        <v/>
      </c>
      <c r="O47" s="32" t="str">
        <f t="shared" si="3"/>
        <v/>
      </c>
      <c r="P47" s="33" t="str">
        <f t="shared" ref="P47:P105" si="44">IF(L47="g","",IF(L47="b","",IF(AH47=0,"",AR47*10000+AS47*100+AT47)))</f>
        <v/>
      </c>
      <c r="R47" s="30" t="str">
        <f t="shared" si="5"/>
        <v/>
      </c>
      <c r="U47" s="30" t="str">
        <f t="shared" si="6"/>
        <v/>
      </c>
      <c r="V47" s="32" t="str">
        <f t="shared" si="7"/>
        <v/>
      </c>
      <c r="W47" s="32" t="str">
        <f t="shared" si="8"/>
        <v/>
      </c>
      <c r="X47" s="28">
        <f t="shared" si="9"/>
        <v>11</v>
      </c>
      <c r="Y47" s="29">
        <f t="shared" si="10"/>
        <v>33</v>
      </c>
      <c r="Z47" s="29">
        <f t="shared" si="11"/>
        <v>17</v>
      </c>
      <c r="AA47" s="35" t="str">
        <f t="shared" si="12"/>
        <v/>
      </c>
      <c r="AB47" s="35">
        <f t="shared" si="39"/>
        <v>8</v>
      </c>
      <c r="AC47" s="35">
        <f t="shared" si="40"/>
        <v>41597</v>
      </c>
      <c r="AD47" s="35">
        <f t="shared" si="13"/>
        <v>5199</v>
      </c>
      <c r="AE47" s="28">
        <f t="shared" si="14"/>
        <v>1</v>
      </c>
      <c r="AF47" s="29">
        <f t="shared" si="15"/>
        <v>26</v>
      </c>
      <c r="AG47" s="29">
        <f t="shared" si="16"/>
        <v>39</v>
      </c>
      <c r="AH47" s="35">
        <f t="shared" si="17"/>
        <v>0</v>
      </c>
      <c r="AI47" s="34">
        <f t="shared" si="32"/>
        <v>-5792</v>
      </c>
      <c r="AJ47" s="34">
        <f t="shared" si="41"/>
        <v>-40550</v>
      </c>
      <c r="AK47" s="30" t="str">
        <f t="shared" si="18"/>
        <v/>
      </c>
      <c r="AL47" s="35">
        <f t="shared" si="33"/>
        <v>0</v>
      </c>
      <c r="AM47" s="35">
        <f t="shared" si="34"/>
        <v>56</v>
      </c>
      <c r="AN47" s="35">
        <f t="shared" si="35"/>
        <v>56</v>
      </c>
      <c r="AO47" s="35">
        <f t="shared" si="36"/>
        <v>0</v>
      </c>
      <c r="AP47" s="35">
        <f t="shared" si="37"/>
        <v>20.577777777777779</v>
      </c>
      <c r="AQ47" s="35">
        <f t="shared" si="19"/>
        <v>0</v>
      </c>
      <c r="AR47" s="28">
        <f t="shared" si="20"/>
        <v>0</v>
      </c>
      <c r="AS47" s="29">
        <f t="shared" si="21"/>
        <v>0</v>
      </c>
      <c r="AT47" s="29">
        <f t="shared" si="22"/>
        <v>0</v>
      </c>
      <c r="AU47" s="35">
        <f t="shared" si="23"/>
        <v>-8</v>
      </c>
      <c r="AV47" s="28">
        <f t="shared" si="24"/>
        <v>-1</v>
      </c>
      <c r="AW47" s="29">
        <f t="shared" si="25"/>
        <v>59</v>
      </c>
      <c r="AX47" s="29">
        <f t="shared" si="26"/>
        <v>52</v>
      </c>
      <c r="AY47" s="35">
        <f t="shared" si="27"/>
        <v>-2</v>
      </c>
      <c r="AZ47" s="28">
        <f t="shared" si="28"/>
        <v>-1</v>
      </c>
      <c r="BA47" s="29">
        <f t="shared" si="29"/>
        <v>59</v>
      </c>
      <c r="BB47" s="29">
        <f t="shared" si="30"/>
        <v>58</v>
      </c>
      <c r="BC47" s="35">
        <f t="shared" si="38"/>
        <v>0</v>
      </c>
      <c r="BD47" s="30" t="str">
        <f>IF($T47=BD$1,MAX(BD$2:BD46)+$AK47,"")</f>
        <v/>
      </c>
      <c r="BE47" s="30" t="str">
        <f>IF($T47=BE$1,MAX(BE$2:BE46)+$AK47,"")</f>
        <v/>
      </c>
      <c r="BF47" s="30" t="str">
        <f>IF($T47=BF$1,MAX(BF$2:BF46)+$AK47,"")</f>
        <v/>
      </c>
      <c r="BG47" s="30" t="str">
        <f>IF($T47=BG$1,MAX(BG$2:BG46)+$AK47,"")</f>
        <v/>
      </c>
      <c r="BH47" s="30" t="str">
        <f>IF($T47=BH$1,MAX(BH$2:BH46)+$AK47,"")</f>
        <v/>
      </c>
      <c r="BI47" s="30" t="str">
        <f>IF($T47=BI$1,MAX(BI$2:BI46)+$AK47,"")</f>
        <v/>
      </c>
      <c r="BJ47" s="30" t="str">
        <f>IF($T47=BJ$1,MAX(BJ$2:BJ46)+$AK47,"")</f>
        <v/>
      </c>
      <c r="BK47" s="30" t="str">
        <f>IF($T47=BK$1,MAX(BK$2:BK46)+$AK47,"")</f>
        <v/>
      </c>
      <c r="BL47" s="30" t="str">
        <f>IF($T47=BL$1,MAX(BL$2:BL46)+$AK47,"")</f>
        <v/>
      </c>
      <c r="BM47" s="30" t="str">
        <f>IF($T47=BM$1,MAX(BM$2:BM46)+$AK47,"")</f>
        <v/>
      </c>
      <c r="BN47" s="30" t="str">
        <f>IF($T47=BN$1,MAX(BN$2:BN46)+$AK47,"")</f>
        <v/>
      </c>
      <c r="BO47" s="30" t="str">
        <f>IF($T47=BO$1,MAX(BO$2:BO46)+$AK47,"")</f>
        <v/>
      </c>
      <c r="BP47" s="30" t="str">
        <f>IF($T47=BP$1,MAX(BP$2:BP46)+$AK47,"")</f>
        <v/>
      </c>
      <c r="BQ47" s="30" t="str">
        <f>IF($T47=BQ$1,MAX(BQ$2:BQ46)+$AK47,"")</f>
        <v/>
      </c>
      <c r="BR47" s="30" t="str">
        <f>IF($T47=BR$1,MAX(BR$2:BR46)+$AK47,"")</f>
        <v/>
      </c>
      <c r="BS47" s="30" t="str">
        <f>IF($T47=BS$1,MAX(BS$2:BS46)+$AK47,"")</f>
        <v/>
      </c>
      <c r="BT47" s="30" t="str">
        <f>IF($T47=BT$1,MAX(BT$2:BT46)+$AK47,"")</f>
        <v/>
      </c>
    </row>
    <row r="48" spans="1:256" x14ac:dyDescent="0.2">
      <c r="A48" s="71">
        <f t="shared" si="31"/>
        <v>711</v>
      </c>
      <c r="B48" s="23">
        <f t="shared" si="42"/>
        <v>0</v>
      </c>
      <c r="C48" s="29" t="str">
        <f t="shared" si="0"/>
        <v/>
      </c>
      <c r="D48" s="142"/>
      <c r="E48" s="143"/>
      <c r="F48" s="150"/>
      <c r="G48" s="138"/>
      <c r="H48" s="138"/>
      <c r="I48" s="1"/>
      <c r="J48" s="145"/>
      <c r="K48" s="246"/>
      <c r="L48" s="31" t="str">
        <f t="shared" si="43"/>
        <v/>
      </c>
      <c r="M48" s="30" t="str">
        <f t="shared" si="1"/>
        <v/>
      </c>
      <c r="N48" s="32" t="str">
        <f t="shared" si="2"/>
        <v/>
      </c>
      <c r="O48" s="32" t="str">
        <f t="shared" si="3"/>
        <v/>
      </c>
      <c r="P48" s="33" t="str">
        <f t="shared" si="44"/>
        <v/>
      </c>
      <c r="R48" s="30" t="str">
        <f t="shared" si="5"/>
        <v/>
      </c>
      <c r="U48" s="30" t="str">
        <f t="shared" si="6"/>
        <v/>
      </c>
      <c r="V48" s="32" t="str">
        <f t="shared" si="7"/>
        <v/>
      </c>
      <c r="W48" s="32" t="str">
        <f t="shared" si="8"/>
        <v/>
      </c>
      <c r="X48" s="28">
        <f t="shared" si="9"/>
        <v>11</v>
      </c>
      <c r="Y48" s="29">
        <f t="shared" si="10"/>
        <v>33</v>
      </c>
      <c r="Z48" s="29">
        <f t="shared" si="11"/>
        <v>17</v>
      </c>
      <c r="AA48" s="35" t="str">
        <f t="shared" si="12"/>
        <v/>
      </c>
      <c r="AB48" s="35">
        <f t="shared" si="39"/>
        <v>8</v>
      </c>
      <c r="AC48" s="35">
        <f t="shared" si="40"/>
        <v>41597</v>
      </c>
      <c r="AD48" s="35">
        <f t="shared" si="13"/>
        <v>5199</v>
      </c>
      <c r="AE48" s="28">
        <f t="shared" si="14"/>
        <v>1</v>
      </c>
      <c r="AF48" s="29">
        <f t="shared" si="15"/>
        <v>26</v>
      </c>
      <c r="AG48" s="29">
        <f t="shared" si="16"/>
        <v>39</v>
      </c>
      <c r="AH48" s="35">
        <f t="shared" si="17"/>
        <v>0</v>
      </c>
      <c r="AI48" s="34">
        <f t="shared" si="32"/>
        <v>-5792</v>
      </c>
      <c r="AJ48" s="34">
        <f t="shared" si="41"/>
        <v>-40550</v>
      </c>
      <c r="AK48" s="30" t="str">
        <f>IF(L48="l",U48*K48,(IF(L48="s",K48,(IF(L48="r",K48,(IF(L48="k",K48,(IF(L48="b",AA48/360,(IF(L48="g",AA48/900,(IF(L48="","")))))))))))))</f>
        <v/>
      </c>
      <c r="AL48" s="35">
        <f t="shared" si="33"/>
        <v>0</v>
      </c>
      <c r="AM48" s="35">
        <f t="shared" si="34"/>
        <v>56</v>
      </c>
      <c r="AN48" s="35">
        <f t="shared" si="35"/>
        <v>56</v>
      </c>
      <c r="AO48" s="35">
        <f t="shared" si="36"/>
        <v>0</v>
      </c>
      <c r="AP48" s="35">
        <f t="shared" si="37"/>
        <v>20.577777777777779</v>
      </c>
      <c r="AQ48" s="35">
        <f t="shared" si="19"/>
        <v>0</v>
      </c>
      <c r="AR48" s="28">
        <f t="shared" si="20"/>
        <v>0</v>
      </c>
      <c r="AS48" s="29">
        <f t="shared" si="21"/>
        <v>0</v>
      </c>
      <c r="AT48" s="29">
        <f t="shared" si="22"/>
        <v>0</v>
      </c>
      <c r="AU48" s="35">
        <f t="shared" si="23"/>
        <v>-8</v>
      </c>
      <c r="AV48" s="28">
        <f t="shared" si="24"/>
        <v>-1</v>
      </c>
      <c r="AW48" s="29">
        <f t="shared" si="25"/>
        <v>59</v>
      </c>
      <c r="AX48" s="29">
        <f t="shared" si="26"/>
        <v>52</v>
      </c>
      <c r="AY48" s="35">
        <f t="shared" si="27"/>
        <v>-2</v>
      </c>
      <c r="AZ48" s="28">
        <f t="shared" si="28"/>
        <v>-1</v>
      </c>
      <c r="BA48" s="29">
        <f t="shared" si="29"/>
        <v>59</v>
      </c>
      <c r="BB48" s="29">
        <f t="shared" si="30"/>
        <v>58</v>
      </c>
      <c r="BC48" s="35">
        <f t="shared" si="38"/>
        <v>0</v>
      </c>
      <c r="BD48" s="30" t="str">
        <f>IF($T48=BD$1,MAX(BD$2:BD47)+$AK48,"")</f>
        <v/>
      </c>
      <c r="BE48" s="30" t="str">
        <f>IF($T48=BE$1,MAX(BE$2:BE47)+$AK48,"")</f>
        <v/>
      </c>
      <c r="BF48" s="30" t="str">
        <f>IF($T48=BF$1,MAX(BF$2:BF47)+$AK48,"")</f>
        <v/>
      </c>
      <c r="BG48" s="30" t="str">
        <f>IF($T48=BG$1,MAX(BG$2:BG47)+$AK48,"")</f>
        <v/>
      </c>
      <c r="BH48" s="30" t="str">
        <f>IF($T48=BH$1,MAX(BH$2:BH47)+$AK48,"")</f>
        <v/>
      </c>
      <c r="BI48" s="30" t="str">
        <f>IF($T48=BI$1,MAX(BI$2:BI47)+$AK48,"")</f>
        <v/>
      </c>
      <c r="BJ48" s="30" t="str">
        <f>IF($T48=BJ$1,MAX(BJ$2:BJ47)+$AK48,"")</f>
        <v/>
      </c>
      <c r="BK48" s="30" t="str">
        <f>IF($T48=BK$1,MAX(BK$2:BK47)+$AK48,"")</f>
        <v/>
      </c>
      <c r="BL48" s="30" t="str">
        <f>IF($T48=BL$1,MAX(BL$2:BL47)+$AK48,"")</f>
        <v/>
      </c>
      <c r="BM48" s="30" t="str">
        <f>IF($T48=BM$1,MAX(BM$2:BM47)+$AK48,"")</f>
        <v/>
      </c>
      <c r="BN48" s="30" t="str">
        <f>IF($T48=BN$1,MAX(BN$2:BN47)+$AK48,"")</f>
        <v/>
      </c>
      <c r="BO48" s="30" t="str">
        <f>IF($T48=BO$1,MAX(BO$2:BO47)+$AK48,"")</f>
        <v/>
      </c>
      <c r="BP48" s="30" t="str">
        <f>IF($T48=BP$1,MAX(BP$2:BP47)+$AK48,"")</f>
        <v/>
      </c>
      <c r="BQ48" s="30" t="str">
        <f>IF($T48=BQ$1,MAX(BQ$2:BQ47)+$AK48,"")</f>
        <v/>
      </c>
      <c r="BR48" s="30" t="str">
        <f>IF($T48=BR$1,MAX(BR$2:BR47)+$AK48,"")</f>
        <v/>
      </c>
      <c r="BS48" s="30" t="str">
        <f>IF($T48=BS$1,MAX(BS$2:BS47)+$AK48,"")</f>
        <v/>
      </c>
      <c r="BT48" s="30" t="str">
        <f>IF($T48=BT$1,MAX(BT$2:BT47)+$AK48,"")</f>
        <v/>
      </c>
    </row>
    <row r="49" spans="1:72" x14ac:dyDescent="0.2">
      <c r="A49" s="71">
        <f t="shared" si="31"/>
        <v>811</v>
      </c>
      <c r="B49" s="23">
        <f t="shared" si="42"/>
        <v>0</v>
      </c>
      <c r="C49" s="29" t="str">
        <f t="shared" si="0"/>
        <v/>
      </c>
      <c r="D49" s="142"/>
      <c r="E49" s="143"/>
      <c r="F49" s="150"/>
      <c r="G49" s="138"/>
      <c r="H49" s="138"/>
      <c r="I49" s="1"/>
      <c r="J49" s="145"/>
      <c r="K49" s="246"/>
      <c r="L49" s="31" t="str">
        <f t="shared" si="43"/>
        <v/>
      </c>
      <c r="M49" s="30" t="str">
        <f t="shared" si="1"/>
        <v/>
      </c>
      <c r="N49" s="32" t="str">
        <f t="shared" si="2"/>
        <v/>
      </c>
      <c r="O49" s="32" t="str">
        <f t="shared" si="3"/>
        <v/>
      </c>
      <c r="P49" s="33" t="str">
        <f t="shared" si="44"/>
        <v/>
      </c>
      <c r="R49" s="30" t="str">
        <f t="shared" si="5"/>
        <v/>
      </c>
      <c r="U49" s="30" t="str">
        <f t="shared" si="6"/>
        <v/>
      </c>
      <c r="V49" s="32" t="str">
        <f t="shared" si="7"/>
        <v/>
      </c>
      <c r="W49" s="32" t="str">
        <f t="shared" si="8"/>
        <v/>
      </c>
      <c r="X49" s="28">
        <f t="shared" si="9"/>
        <v>11</v>
      </c>
      <c r="Y49" s="29">
        <f t="shared" si="10"/>
        <v>33</v>
      </c>
      <c r="Z49" s="29">
        <f t="shared" si="11"/>
        <v>17</v>
      </c>
      <c r="AA49" s="35" t="str">
        <f t="shared" si="12"/>
        <v/>
      </c>
      <c r="AB49" s="35">
        <f t="shared" si="39"/>
        <v>8</v>
      </c>
      <c r="AC49" s="35">
        <f t="shared" si="40"/>
        <v>41597</v>
      </c>
      <c r="AD49" s="35">
        <f t="shared" si="13"/>
        <v>5199</v>
      </c>
      <c r="AE49" s="28">
        <f t="shared" si="14"/>
        <v>1</v>
      </c>
      <c r="AF49" s="29">
        <f t="shared" si="15"/>
        <v>26</v>
      </c>
      <c r="AG49" s="29">
        <f t="shared" si="16"/>
        <v>39</v>
      </c>
      <c r="AH49" s="35">
        <f t="shared" si="17"/>
        <v>0</v>
      </c>
      <c r="AI49" s="34">
        <f t="shared" si="32"/>
        <v>-5792</v>
      </c>
      <c r="AJ49" s="34">
        <f t="shared" si="41"/>
        <v>-40550</v>
      </c>
      <c r="AK49" s="30" t="str">
        <f t="shared" ref="AK49:AK105" si="45">IF(L49="l",U49*K49,(IF(L49="s",K49,(IF(L49="r",K49,(IF(L49="k",K49,(IF(L49="b",AA49/360,(IF(L49="g",AA49/900,(IF(L49="","")))))))))))))</f>
        <v/>
      </c>
      <c r="AL49" s="35">
        <f t="shared" si="33"/>
        <v>0</v>
      </c>
      <c r="AM49" s="35">
        <f t="shared" si="34"/>
        <v>56</v>
      </c>
      <c r="AN49" s="35">
        <f t="shared" si="35"/>
        <v>56</v>
      </c>
      <c r="AO49" s="35">
        <f t="shared" si="36"/>
        <v>0</v>
      </c>
      <c r="AP49" s="35">
        <f t="shared" si="37"/>
        <v>20.577777777777779</v>
      </c>
      <c r="AQ49" s="35">
        <f t="shared" si="19"/>
        <v>0</v>
      </c>
      <c r="AR49" s="28">
        <f t="shared" si="20"/>
        <v>0</v>
      </c>
      <c r="AS49" s="29">
        <f t="shared" si="21"/>
        <v>0</v>
      </c>
      <c r="AT49" s="29">
        <f t="shared" si="22"/>
        <v>0</v>
      </c>
      <c r="AU49" s="35">
        <f t="shared" si="23"/>
        <v>-8</v>
      </c>
      <c r="AV49" s="28">
        <f t="shared" si="24"/>
        <v>-1</v>
      </c>
      <c r="AW49" s="29">
        <f t="shared" si="25"/>
        <v>59</v>
      </c>
      <c r="AX49" s="29">
        <f t="shared" si="26"/>
        <v>52</v>
      </c>
      <c r="AY49" s="35">
        <f t="shared" si="27"/>
        <v>-2</v>
      </c>
      <c r="AZ49" s="28">
        <f t="shared" si="28"/>
        <v>-1</v>
      </c>
      <c r="BA49" s="29">
        <f t="shared" si="29"/>
        <v>59</v>
      </c>
      <c r="BB49" s="29">
        <f t="shared" si="30"/>
        <v>58</v>
      </c>
      <c r="BC49" s="35">
        <f t="shared" si="38"/>
        <v>0</v>
      </c>
      <c r="BD49" s="30" t="str">
        <f>IF($T49=BD$1,MAX(BD$2:BD48)+$AK49,"")</f>
        <v/>
      </c>
      <c r="BE49" s="30" t="str">
        <f>IF($T49=BE$1,MAX(BE$2:BE48)+$AK49,"")</f>
        <v/>
      </c>
      <c r="BF49" s="30" t="str">
        <f>IF($T49=BF$1,MAX(BF$2:BF48)+$AK49,"")</f>
        <v/>
      </c>
      <c r="BG49" s="30" t="str">
        <f>IF($T49=BG$1,MAX(BG$2:BG48)+$AK49,"")</f>
        <v/>
      </c>
      <c r="BH49" s="30" t="str">
        <f>IF($T49=BH$1,MAX(BH$2:BH48)+$AK49,"")</f>
        <v/>
      </c>
      <c r="BI49" s="30" t="str">
        <f>IF($T49=BI$1,MAX(BI$2:BI48)+$AK49,"")</f>
        <v/>
      </c>
      <c r="BJ49" s="30" t="str">
        <f>IF($T49=BJ$1,MAX(BJ$2:BJ48)+$AK49,"")</f>
        <v/>
      </c>
      <c r="BK49" s="30" t="str">
        <f>IF($T49=BK$1,MAX(BK$2:BK48)+$AK49,"")</f>
        <v/>
      </c>
      <c r="BL49" s="30" t="str">
        <f>IF($T49=BL$1,MAX(BL$2:BL48)+$AK49,"")</f>
        <v/>
      </c>
      <c r="BM49" s="30" t="str">
        <f>IF($T49=BM$1,MAX(BM$2:BM48)+$AK49,"")</f>
        <v/>
      </c>
      <c r="BN49" s="30" t="str">
        <f>IF($T49=BN$1,MAX(BN$2:BN48)+$AK49,"")</f>
        <v/>
      </c>
      <c r="BO49" s="30" t="str">
        <f>IF($T49=BO$1,MAX(BO$2:BO48)+$AK49,"")</f>
        <v/>
      </c>
      <c r="BP49" s="30" t="str">
        <f>IF($T49=BP$1,MAX(BP$2:BP48)+$AK49,"")</f>
        <v/>
      </c>
      <c r="BQ49" s="30" t="str">
        <f>IF($T49=BQ$1,MAX(BQ$2:BQ48)+$AK49,"")</f>
        <v/>
      </c>
      <c r="BR49" s="30" t="str">
        <f>IF($T49=BR$1,MAX(BR$2:BR48)+$AK49,"")</f>
        <v/>
      </c>
      <c r="BS49" s="30" t="str">
        <f>IF($T49=BS$1,MAX(BS$2:BS48)+$AK49,"")</f>
        <v/>
      </c>
      <c r="BT49" s="30" t="str">
        <f>IF($T49=BT$1,MAX(BT$2:BT48)+$AK49,"")</f>
        <v/>
      </c>
    </row>
    <row r="50" spans="1:72" x14ac:dyDescent="0.2">
      <c r="A50" s="71">
        <f t="shared" si="31"/>
        <v>911</v>
      </c>
      <c r="B50" s="23">
        <f t="shared" si="42"/>
        <v>0</v>
      </c>
      <c r="C50" s="29" t="str">
        <f t="shared" si="0"/>
        <v/>
      </c>
      <c r="D50" s="142"/>
      <c r="E50" s="143"/>
      <c r="F50" s="150"/>
      <c r="G50" s="138"/>
      <c r="H50" s="138"/>
      <c r="I50" s="1"/>
      <c r="J50" s="145"/>
      <c r="K50" s="151"/>
      <c r="L50" s="31" t="str">
        <f t="shared" si="43"/>
        <v/>
      </c>
      <c r="M50" s="30" t="str">
        <f t="shared" si="1"/>
        <v/>
      </c>
      <c r="N50" s="32" t="str">
        <f t="shared" si="2"/>
        <v/>
      </c>
      <c r="O50" s="32" t="str">
        <f t="shared" si="3"/>
        <v/>
      </c>
      <c r="P50" s="33" t="str">
        <f t="shared" si="44"/>
        <v/>
      </c>
      <c r="R50" s="30" t="str">
        <f t="shared" si="5"/>
        <v/>
      </c>
      <c r="U50" s="30" t="str">
        <f t="shared" si="6"/>
        <v/>
      </c>
      <c r="V50" s="32" t="str">
        <f t="shared" si="7"/>
        <v/>
      </c>
      <c r="W50" s="32" t="str">
        <f t="shared" si="8"/>
        <v/>
      </c>
      <c r="X50" s="28">
        <f t="shared" si="9"/>
        <v>11</v>
      </c>
      <c r="Y50" s="29">
        <f t="shared" si="10"/>
        <v>33</v>
      </c>
      <c r="Z50" s="29">
        <f t="shared" si="11"/>
        <v>17</v>
      </c>
      <c r="AA50" s="35" t="str">
        <f t="shared" si="12"/>
        <v/>
      </c>
      <c r="AB50" s="35">
        <f t="shared" si="39"/>
        <v>8</v>
      </c>
      <c r="AC50" s="35">
        <f t="shared" si="40"/>
        <v>41597</v>
      </c>
      <c r="AD50" s="35">
        <f t="shared" si="13"/>
        <v>5199</v>
      </c>
      <c r="AE50" s="28">
        <f t="shared" si="14"/>
        <v>1</v>
      </c>
      <c r="AF50" s="29">
        <f t="shared" si="15"/>
        <v>26</v>
      </c>
      <c r="AG50" s="29">
        <f t="shared" si="16"/>
        <v>39</v>
      </c>
      <c r="AH50" s="35">
        <f t="shared" si="17"/>
        <v>0</v>
      </c>
      <c r="AI50" s="34">
        <f t="shared" si="32"/>
        <v>-5792</v>
      </c>
      <c r="AJ50" s="34">
        <f t="shared" si="41"/>
        <v>-40550</v>
      </c>
      <c r="AK50" s="30" t="str">
        <f t="shared" si="45"/>
        <v/>
      </c>
      <c r="AL50" s="35">
        <f t="shared" si="33"/>
        <v>0</v>
      </c>
      <c r="AM50" s="35">
        <f t="shared" si="34"/>
        <v>56</v>
      </c>
      <c r="AN50" s="35">
        <f t="shared" si="35"/>
        <v>56</v>
      </c>
      <c r="AO50" s="35">
        <f t="shared" si="36"/>
        <v>0</v>
      </c>
      <c r="AP50" s="35">
        <f t="shared" si="37"/>
        <v>20.577777777777779</v>
      </c>
      <c r="AQ50" s="35">
        <f t="shared" si="19"/>
        <v>0</v>
      </c>
      <c r="AR50" s="28">
        <f t="shared" si="20"/>
        <v>0</v>
      </c>
      <c r="AS50" s="29">
        <f t="shared" si="21"/>
        <v>0</v>
      </c>
      <c r="AT50" s="29">
        <f t="shared" si="22"/>
        <v>0</v>
      </c>
      <c r="AU50" s="35">
        <f t="shared" si="23"/>
        <v>-8</v>
      </c>
      <c r="AV50" s="28">
        <f t="shared" si="24"/>
        <v>-1</v>
      </c>
      <c r="AW50" s="29">
        <f t="shared" si="25"/>
        <v>59</v>
      </c>
      <c r="AX50" s="29">
        <f t="shared" si="26"/>
        <v>52</v>
      </c>
      <c r="AY50" s="35">
        <f t="shared" si="27"/>
        <v>-2</v>
      </c>
      <c r="AZ50" s="28">
        <f t="shared" si="28"/>
        <v>-1</v>
      </c>
      <c r="BA50" s="29">
        <f t="shared" si="29"/>
        <v>59</v>
      </c>
      <c r="BB50" s="29">
        <f t="shared" si="30"/>
        <v>58</v>
      </c>
      <c r="BC50" s="35">
        <f t="shared" si="38"/>
        <v>0</v>
      </c>
      <c r="BD50" s="30" t="str">
        <f>IF($T50=BD$1,MAX(BD$2:BD49)+$AK50,"")</f>
        <v/>
      </c>
      <c r="BE50" s="30" t="str">
        <f>IF($T50=BE$1,MAX(BE$2:BE49)+$AK50,"")</f>
        <v/>
      </c>
      <c r="BF50" s="30" t="str">
        <f>IF($T50=BF$1,MAX(BF$2:BF49)+$AK50,"")</f>
        <v/>
      </c>
      <c r="BG50" s="30" t="str">
        <f>IF($T50=BG$1,MAX(BG$2:BG49)+$AK50,"")</f>
        <v/>
      </c>
      <c r="BH50" s="30" t="str">
        <f>IF($T50=BH$1,MAX(BH$2:BH49)+$AK50,"")</f>
        <v/>
      </c>
      <c r="BI50" s="30" t="str">
        <f>IF($T50=BI$1,MAX(BI$2:BI49)+$AK50,"")</f>
        <v/>
      </c>
      <c r="BJ50" s="30" t="str">
        <f>IF($T50=BJ$1,MAX(BJ$2:BJ49)+$AK50,"")</f>
        <v/>
      </c>
      <c r="BK50" s="30" t="str">
        <f>IF($T50=BK$1,MAX(BK$2:BK49)+$AK50,"")</f>
        <v/>
      </c>
      <c r="BL50" s="30" t="str">
        <f>IF($T50=BL$1,MAX(BL$2:BL49)+$AK50,"")</f>
        <v/>
      </c>
      <c r="BM50" s="30" t="str">
        <f>IF($T50=BM$1,MAX(BM$2:BM49)+$AK50,"")</f>
        <v/>
      </c>
      <c r="BN50" s="30" t="str">
        <f>IF($T50=BN$1,MAX(BN$2:BN49)+$AK50,"")</f>
        <v/>
      </c>
      <c r="BO50" s="30" t="str">
        <f>IF($T50=BO$1,MAX(BO$2:BO49)+$AK50,"")</f>
        <v/>
      </c>
      <c r="BP50" s="30" t="str">
        <f>IF($T50=BP$1,MAX(BP$2:BP49)+$AK50,"")</f>
        <v/>
      </c>
      <c r="BQ50" s="30" t="str">
        <f>IF($T50=BQ$1,MAX(BQ$2:BQ49)+$AK50,"")</f>
        <v/>
      </c>
      <c r="BR50" s="30" t="str">
        <f>IF($T50=BR$1,MAX(BR$2:BR49)+$AK50,"")</f>
        <v/>
      </c>
      <c r="BS50" s="30" t="str">
        <f>IF($T50=BS$1,MAX(BS$2:BS49)+$AK50,"")</f>
        <v/>
      </c>
      <c r="BT50" s="30" t="str">
        <f>IF($T50=BT$1,MAX(BT$2:BT49)+$AK50,"")</f>
        <v/>
      </c>
    </row>
    <row r="51" spans="1:72" x14ac:dyDescent="0.2">
      <c r="A51" s="71">
        <f t="shared" si="31"/>
        <v>1011</v>
      </c>
      <c r="B51" s="23">
        <f t="shared" si="42"/>
        <v>0</v>
      </c>
      <c r="C51" s="29" t="str">
        <f t="shared" si="0"/>
        <v/>
      </c>
      <c r="D51" s="142"/>
      <c r="E51" s="143"/>
      <c r="F51" s="150"/>
      <c r="G51" s="138"/>
      <c r="H51" s="138"/>
      <c r="I51" s="1"/>
      <c r="J51" s="145"/>
      <c r="K51" s="246"/>
      <c r="L51" s="31" t="str">
        <f t="shared" si="43"/>
        <v/>
      </c>
      <c r="M51" s="30" t="str">
        <f t="shared" si="1"/>
        <v/>
      </c>
      <c r="N51" s="32" t="str">
        <f t="shared" si="2"/>
        <v/>
      </c>
      <c r="O51" s="32" t="str">
        <f t="shared" si="3"/>
        <v/>
      </c>
      <c r="P51" s="33" t="str">
        <f t="shared" si="44"/>
        <v/>
      </c>
      <c r="R51" s="30" t="str">
        <f t="shared" si="5"/>
        <v/>
      </c>
      <c r="U51" s="30" t="str">
        <f t="shared" si="6"/>
        <v/>
      </c>
      <c r="V51" s="32" t="str">
        <f t="shared" si="7"/>
        <v/>
      </c>
      <c r="W51" s="32" t="str">
        <f t="shared" si="8"/>
        <v/>
      </c>
      <c r="X51" s="28">
        <f t="shared" si="9"/>
        <v>11</v>
      </c>
      <c r="Y51" s="29">
        <f t="shared" si="10"/>
        <v>33</v>
      </c>
      <c r="Z51" s="29">
        <f t="shared" si="11"/>
        <v>17</v>
      </c>
      <c r="AA51" s="35" t="str">
        <f t="shared" si="12"/>
        <v/>
      </c>
      <c r="AB51" s="35">
        <f t="shared" si="39"/>
        <v>8</v>
      </c>
      <c r="AC51" s="35">
        <f t="shared" si="40"/>
        <v>41597</v>
      </c>
      <c r="AD51" s="35">
        <f t="shared" si="13"/>
        <v>5199</v>
      </c>
      <c r="AE51" s="28">
        <f t="shared" si="14"/>
        <v>1</v>
      </c>
      <c r="AF51" s="29">
        <f t="shared" si="15"/>
        <v>26</v>
      </c>
      <c r="AG51" s="29">
        <f t="shared" si="16"/>
        <v>39</v>
      </c>
      <c r="AH51" s="35">
        <f t="shared" si="17"/>
        <v>0</v>
      </c>
      <c r="AI51" s="34">
        <f t="shared" si="32"/>
        <v>-5792</v>
      </c>
      <c r="AJ51" s="34">
        <f t="shared" si="41"/>
        <v>-40550</v>
      </c>
      <c r="AK51" s="30" t="str">
        <f t="shared" si="45"/>
        <v/>
      </c>
      <c r="AL51" s="35">
        <f t="shared" si="33"/>
        <v>0</v>
      </c>
      <c r="AM51" s="35">
        <f t="shared" si="34"/>
        <v>56</v>
      </c>
      <c r="AN51" s="35">
        <f t="shared" si="35"/>
        <v>56</v>
      </c>
      <c r="AO51" s="35">
        <f t="shared" si="36"/>
        <v>0</v>
      </c>
      <c r="AP51" s="35">
        <f t="shared" si="37"/>
        <v>20.577777777777779</v>
      </c>
      <c r="AQ51" s="35">
        <f t="shared" si="19"/>
        <v>0</v>
      </c>
      <c r="AR51" s="28">
        <f t="shared" si="20"/>
        <v>0</v>
      </c>
      <c r="AS51" s="29">
        <f t="shared" si="21"/>
        <v>0</v>
      </c>
      <c r="AT51" s="29">
        <f t="shared" si="22"/>
        <v>0</v>
      </c>
      <c r="AU51" s="35">
        <f t="shared" si="23"/>
        <v>-8</v>
      </c>
      <c r="AV51" s="28">
        <f t="shared" si="24"/>
        <v>-1</v>
      </c>
      <c r="AW51" s="29">
        <f t="shared" si="25"/>
        <v>59</v>
      </c>
      <c r="AX51" s="29">
        <f t="shared" si="26"/>
        <v>52</v>
      </c>
      <c r="AY51" s="35">
        <f t="shared" si="27"/>
        <v>-2</v>
      </c>
      <c r="AZ51" s="28">
        <f t="shared" si="28"/>
        <v>-1</v>
      </c>
      <c r="BA51" s="29">
        <f t="shared" si="29"/>
        <v>59</v>
      </c>
      <c r="BB51" s="29">
        <f t="shared" si="30"/>
        <v>58</v>
      </c>
      <c r="BC51" s="35">
        <f t="shared" si="38"/>
        <v>0</v>
      </c>
      <c r="BD51" s="30" t="str">
        <f>IF($T51=BD$1,MAX(BD$2:BD50)+$AK51,"")</f>
        <v/>
      </c>
      <c r="BE51" s="30" t="str">
        <f>IF($T51=BE$1,MAX(BE$2:BE50)+$AK51,"")</f>
        <v/>
      </c>
      <c r="BF51" s="30" t="str">
        <f>IF($T51=BF$1,MAX(BF$2:BF50)+$AK51,"")</f>
        <v/>
      </c>
      <c r="BG51" s="30" t="str">
        <f>IF($T51=BG$1,MAX(BG$2:BG50)+$AK51,"")</f>
        <v/>
      </c>
      <c r="BH51" s="30" t="str">
        <f>IF($T51=BH$1,MAX(BH$2:BH50)+$AK51,"")</f>
        <v/>
      </c>
      <c r="BI51" s="30" t="str">
        <f>IF($T51=BI$1,MAX(BI$2:BI50)+$AK51,"")</f>
        <v/>
      </c>
      <c r="BJ51" s="30" t="str">
        <f>IF($T51=BJ$1,MAX(BJ$2:BJ50)+$AK51,"")</f>
        <v/>
      </c>
      <c r="BK51" s="30" t="str">
        <f>IF($T51=BK$1,MAX(BK$2:BK50)+$AK51,"")</f>
        <v/>
      </c>
      <c r="BL51" s="30" t="str">
        <f>IF($T51=BL$1,MAX(BL$2:BL50)+$AK51,"")</f>
        <v/>
      </c>
      <c r="BM51" s="30" t="str">
        <f>IF($T51=BM$1,MAX(BM$2:BM50)+$AK51,"")</f>
        <v/>
      </c>
      <c r="BN51" s="30" t="str">
        <f>IF($T51=BN$1,MAX(BN$2:BN50)+$AK51,"")</f>
        <v/>
      </c>
      <c r="BO51" s="30" t="str">
        <f>IF($T51=BO$1,MAX(BO$2:BO50)+$AK51,"")</f>
        <v/>
      </c>
      <c r="BP51" s="30" t="str">
        <f>IF($T51=BP$1,MAX(BP$2:BP50)+$AK51,"")</f>
        <v/>
      </c>
      <c r="BQ51" s="30" t="str">
        <f>IF($T51=BQ$1,MAX(BQ$2:BQ50)+$AK51,"")</f>
        <v/>
      </c>
      <c r="BR51" s="30" t="str">
        <f>IF($T51=BR$1,MAX(BR$2:BR50)+$AK51,"")</f>
        <v/>
      </c>
      <c r="BS51" s="30" t="str">
        <f>IF($T51=BS$1,MAX(BS$2:BS50)+$AK51,"")</f>
        <v/>
      </c>
      <c r="BT51" s="30" t="str">
        <f>IF($T51=BT$1,MAX(BT$2:BT50)+$AK51,"")</f>
        <v/>
      </c>
    </row>
    <row r="52" spans="1:72" x14ac:dyDescent="0.2">
      <c r="A52" s="71">
        <f t="shared" si="31"/>
        <v>1111</v>
      </c>
      <c r="B52" s="23">
        <f t="shared" si="42"/>
        <v>0</v>
      </c>
      <c r="C52" s="29" t="str">
        <f t="shared" si="0"/>
        <v/>
      </c>
      <c r="D52" s="142"/>
      <c r="E52" s="143"/>
      <c r="F52" s="150"/>
      <c r="G52" s="138"/>
      <c r="H52" s="138"/>
      <c r="I52" s="1"/>
      <c r="J52" s="145"/>
      <c r="K52" s="246"/>
      <c r="L52" s="31" t="str">
        <f t="shared" si="43"/>
        <v/>
      </c>
      <c r="M52" s="30" t="str">
        <f t="shared" si="1"/>
        <v/>
      </c>
      <c r="N52" s="32" t="str">
        <f t="shared" si="2"/>
        <v/>
      </c>
      <c r="O52" s="32" t="str">
        <f t="shared" si="3"/>
        <v/>
      </c>
      <c r="P52" s="33" t="str">
        <f t="shared" si="44"/>
        <v/>
      </c>
      <c r="R52" s="30" t="str">
        <f t="shared" si="5"/>
        <v/>
      </c>
      <c r="U52" s="30" t="str">
        <f t="shared" si="6"/>
        <v/>
      </c>
      <c r="V52" s="32" t="str">
        <f t="shared" si="7"/>
        <v/>
      </c>
      <c r="W52" s="32" t="str">
        <f t="shared" si="8"/>
        <v/>
      </c>
      <c r="X52" s="28">
        <f t="shared" si="9"/>
        <v>11</v>
      </c>
      <c r="Y52" s="29">
        <f t="shared" si="10"/>
        <v>33</v>
      </c>
      <c r="Z52" s="29">
        <f t="shared" si="11"/>
        <v>17</v>
      </c>
      <c r="AA52" s="35" t="str">
        <f t="shared" si="12"/>
        <v/>
      </c>
      <c r="AB52" s="35">
        <f t="shared" si="39"/>
        <v>8</v>
      </c>
      <c r="AC52" s="35">
        <f t="shared" si="40"/>
        <v>41597</v>
      </c>
      <c r="AD52" s="35">
        <f t="shared" si="13"/>
        <v>5199</v>
      </c>
      <c r="AE52" s="28">
        <f t="shared" si="14"/>
        <v>1</v>
      </c>
      <c r="AF52" s="29">
        <f t="shared" si="15"/>
        <v>26</v>
      </c>
      <c r="AG52" s="29">
        <f t="shared" si="16"/>
        <v>39</v>
      </c>
      <c r="AH52" s="35">
        <f t="shared" si="17"/>
        <v>0</v>
      </c>
      <c r="AI52" s="34">
        <f t="shared" si="32"/>
        <v>-5792</v>
      </c>
      <c r="AJ52" s="34">
        <f t="shared" si="41"/>
        <v>-40550</v>
      </c>
      <c r="AK52" s="30" t="str">
        <f t="shared" si="45"/>
        <v/>
      </c>
      <c r="AL52" s="35">
        <f t="shared" si="33"/>
        <v>0</v>
      </c>
      <c r="AM52" s="35">
        <f t="shared" si="34"/>
        <v>56</v>
      </c>
      <c r="AN52" s="35">
        <f t="shared" si="35"/>
        <v>56</v>
      </c>
      <c r="AO52" s="35">
        <f t="shared" si="36"/>
        <v>0</v>
      </c>
      <c r="AP52" s="35">
        <f t="shared" si="37"/>
        <v>20.577777777777779</v>
      </c>
      <c r="AQ52" s="35">
        <f t="shared" si="19"/>
        <v>0</v>
      </c>
      <c r="AR52" s="28">
        <f t="shared" si="20"/>
        <v>0</v>
      </c>
      <c r="AS52" s="29">
        <f t="shared" si="21"/>
        <v>0</v>
      </c>
      <c r="AT52" s="29">
        <f t="shared" si="22"/>
        <v>0</v>
      </c>
      <c r="AU52" s="35">
        <f t="shared" si="23"/>
        <v>-8</v>
      </c>
      <c r="AV52" s="28">
        <f t="shared" si="24"/>
        <v>-1</v>
      </c>
      <c r="AW52" s="29">
        <f t="shared" si="25"/>
        <v>59</v>
      </c>
      <c r="AX52" s="29">
        <f t="shared" si="26"/>
        <v>52</v>
      </c>
      <c r="AY52" s="35">
        <f t="shared" si="27"/>
        <v>-2</v>
      </c>
      <c r="AZ52" s="28">
        <f t="shared" si="28"/>
        <v>-1</v>
      </c>
      <c r="BA52" s="29">
        <f t="shared" si="29"/>
        <v>59</v>
      </c>
      <c r="BB52" s="29">
        <f t="shared" si="30"/>
        <v>58</v>
      </c>
      <c r="BC52" s="35">
        <f t="shared" si="38"/>
        <v>0</v>
      </c>
      <c r="BD52" s="30" t="str">
        <f>IF($T52=BD$1,MAX(BD$2:BD51)+$AK52,"")</f>
        <v/>
      </c>
      <c r="BE52" s="30" t="str">
        <f>IF($T52=BE$1,MAX(BE$2:BE51)+$AK52,"")</f>
        <v/>
      </c>
      <c r="BF52" s="30" t="str">
        <f>IF($T52=BF$1,MAX(BF$2:BF51)+$AK52,"")</f>
        <v/>
      </c>
      <c r="BG52" s="30" t="str">
        <f>IF($T52=BG$1,MAX(BG$2:BG51)+$AK52,"")</f>
        <v/>
      </c>
      <c r="BH52" s="30" t="str">
        <f>IF($T52=BH$1,MAX(BH$2:BH51)+$AK52,"")</f>
        <v/>
      </c>
      <c r="BI52" s="30" t="str">
        <f>IF($T52=BI$1,MAX(BI$2:BI51)+$AK52,"")</f>
        <v/>
      </c>
      <c r="BJ52" s="30" t="str">
        <f>IF($T52=BJ$1,MAX(BJ$2:BJ51)+$AK52,"")</f>
        <v/>
      </c>
      <c r="BK52" s="30" t="str">
        <f>IF($T52=BK$1,MAX(BK$2:BK51)+$AK52,"")</f>
        <v/>
      </c>
      <c r="BL52" s="30" t="str">
        <f>IF($T52=BL$1,MAX(BL$2:BL51)+$AK52,"")</f>
        <v/>
      </c>
      <c r="BM52" s="30" t="str">
        <f>IF($T52=BM$1,MAX(BM$2:BM51)+$AK52,"")</f>
        <v/>
      </c>
      <c r="BN52" s="30" t="str">
        <f>IF($T52=BN$1,MAX(BN$2:BN51)+$AK52,"")</f>
        <v/>
      </c>
      <c r="BO52" s="30" t="str">
        <f>IF($T52=BO$1,MAX(BO$2:BO51)+$AK52,"")</f>
        <v/>
      </c>
      <c r="BP52" s="30" t="str">
        <f>IF($T52=BP$1,MAX(BP$2:BP51)+$AK52,"")</f>
        <v/>
      </c>
      <c r="BQ52" s="30" t="str">
        <f>IF($T52=BQ$1,MAX(BQ$2:BQ51)+$AK52,"")</f>
        <v/>
      </c>
      <c r="BR52" s="30" t="str">
        <f>IF($T52=BR$1,MAX(BR$2:BR51)+$AK52,"")</f>
        <v/>
      </c>
      <c r="BS52" s="30" t="str">
        <f>IF($T52=BS$1,MAX(BS$2:BS51)+$AK52,"")</f>
        <v/>
      </c>
      <c r="BT52" s="30" t="str">
        <f>IF($T52=BT$1,MAX(BT$2:BT51)+$AK52,"")</f>
        <v/>
      </c>
    </row>
    <row r="53" spans="1:72" x14ac:dyDescent="0.2">
      <c r="A53" s="71">
        <f t="shared" si="31"/>
        <v>1211</v>
      </c>
      <c r="B53" s="23">
        <f t="shared" si="42"/>
        <v>0</v>
      </c>
      <c r="C53" s="29" t="str">
        <f t="shared" si="0"/>
        <v/>
      </c>
      <c r="D53" s="142"/>
      <c r="E53" s="143"/>
      <c r="F53" s="150"/>
      <c r="G53" s="138"/>
      <c r="H53" s="138"/>
      <c r="I53" s="1"/>
      <c r="J53" s="145"/>
      <c r="K53" s="151"/>
      <c r="L53" s="31" t="str">
        <f t="shared" si="43"/>
        <v/>
      </c>
      <c r="M53" s="30" t="str">
        <f t="shared" si="1"/>
        <v/>
      </c>
      <c r="N53" s="32" t="str">
        <f t="shared" si="2"/>
        <v/>
      </c>
      <c r="O53" s="32" t="str">
        <f t="shared" si="3"/>
        <v/>
      </c>
      <c r="P53" s="33" t="str">
        <f t="shared" si="44"/>
        <v/>
      </c>
      <c r="R53" s="30" t="str">
        <f t="shared" si="5"/>
        <v/>
      </c>
      <c r="U53" s="30" t="str">
        <f t="shared" si="6"/>
        <v/>
      </c>
      <c r="V53" s="32" t="str">
        <f t="shared" si="7"/>
        <v/>
      </c>
      <c r="W53" s="32" t="str">
        <f t="shared" si="8"/>
        <v/>
      </c>
      <c r="X53" s="28">
        <f t="shared" si="9"/>
        <v>11</v>
      </c>
      <c r="Y53" s="29">
        <f t="shared" si="10"/>
        <v>33</v>
      </c>
      <c r="Z53" s="29">
        <f t="shared" si="11"/>
        <v>17</v>
      </c>
      <c r="AA53" s="35" t="str">
        <f t="shared" si="12"/>
        <v/>
      </c>
      <c r="AB53" s="35">
        <f t="shared" si="39"/>
        <v>8</v>
      </c>
      <c r="AC53" s="35">
        <f t="shared" si="40"/>
        <v>41597</v>
      </c>
      <c r="AD53" s="35">
        <f t="shared" si="13"/>
        <v>5199</v>
      </c>
      <c r="AE53" s="28">
        <f t="shared" si="14"/>
        <v>1</v>
      </c>
      <c r="AF53" s="29">
        <f t="shared" si="15"/>
        <v>26</v>
      </c>
      <c r="AG53" s="29">
        <f t="shared" si="16"/>
        <v>39</v>
      </c>
      <c r="AH53" s="35">
        <f t="shared" si="17"/>
        <v>0</v>
      </c>
      <c r="AI53" s="34">
        <f t="shared" si="32"/>
        <v>-5792</v>
      </c>
      <c r="AJ53" s="34">
        <f t="shared" si="41"/>
        <v>-40550</v>
      </c>
      <c r="AK53" s="30" t="str">
        <f t="shared" si="45"/>
        <v/>
      </c>
      <c r="AL53" s="35">
        <f t="shared" si="33"/>
        <v>0</v>
      </c>
      <c r="AM53" s="35">
        <f t="shared" si="34"/>
        <v>56</v>
      </c>
      <c r="AN53" s="35">
        <f t="shared" si="35"/>
        <v>56</v>
      </c>
      <c r="AO53" s="35">
        <f t="shared" si="36"/>
        <v>0</v>
      </c>
      <c r="AP53" s="35">
        <f t="shared" si="37"/>
        <v>20.577777777777779</v>
      </c>
      <c r="AQ53" s="35">
        <f t="shared" si="19"/>
        <v>0</v>
      </c>
      <c r="AR53" s="28">
        <f t="shared" si="20"/>
        <v>0</v>
      </c>
      <c r="AS53" s="29">
        <f t="shared" si="21"/>
        <v>0</v>
      </c>
      <c r="AT53" s="29">
        <f t="shared" si="22"/>
        <v>0</v>
      </c>
      <c r="AU53" s="35">
        <f t="shared" si="23"/>
        <v>-8</v>
      </c>
      <c r="AV53" s="28">
        <f t="shared" si="24"/>
        <v>-1</v>
      </c>
      <c r="AW53" s="29">
        <f t="shared" si="25"/>
        <v>59</v>
      </c>
      <c r="AX53" s="29">
        <f t="shared" si="26"/>
        <v>52</v>
      </c>
      <c r="AY53" s="35">
        <f t="shared" si="27"/>
        <v>-2</v>
      </c>
      <c r="AZ53" s="28">
        <f t="shared" si="28"/>
        <v>-1</v>
      </c>
      <c r="BA53" s="29">
        <f t="shared" si="29"/>
        <v>59</v>
      </c>
      <c r="BB53" s="29">
        <f t="shared" si="30"/>
        <v>58</v>
      </c>
      <c r="BC53" s="35">
        <f t="shared" si="38"/>
        <v>0</v>
      </c>
      <c r="BD53" s="30" t="str">
        <f>IF($T53=BD$1,MAX(BD$2:BD52)+$AK53,"")</f>
        <v/>
      </c>
      <c r="BE53" s="30" t="str">
        <f>IF($T53=BE$1,MAX(BE$2:BE52)+$AK53,"")</f>
        <v/>
      </c>
      <c r="BF53" s="30" t="str">
        <f>IF($T53=BF$1,MAX(BF$2:BF52)+$AK53,"")</f>
        <v/>
      </c>
      <c r="BG53" s="30" t="str">
        <f>IF($T53=BG$1,MAX(BG$2:BG52)+$AK53,"")</f>
        <v/>
      </c>
      <c r="BH53" s="30" t="str">
        <f>IF($T53=BH$1,MAX(BH$2:BH52)+$AK53,"")</f>
        <v/>
      </c>
      <c r="BI53" s="30" t="str">
        <f>IF($T53=BI$1,MAX(BI$2:BI52)+$AK53,"")</f>
        <v/>
      </c>
      <c r="BJ53" s="30" t="str">
        <f>IF($T53=BJ$1,MAX(BJ$2:BJ52)+$AK53,"")</f>
        <v/>
      </c>
      <c r="BK53" s="30" t="str">
        <f>IF($T53=BK$1,MAX(BK$2:BK52)+$AK53,"")</f>
        <v/>
      </c>
      <c r="BL53" s="30" t="str">
        <f>IF($T53=BL$1,MAX(BL$2:BL52)+$AK53,"")</f>
        <v/>
      </c>
      <c r="BM53" s="30" t="str">
        <f>IF($T53=BM$1,MAX(BM$2:BM52)+$AK53,"")</f>
        <v/>
      </c>
      <c r="BN53" s="30" t="str">
        <f>IF($T53=BN$1,MAX(BN$2:BN52)+$AK53,"")</f>
        <v/>
      </c>
      <c r="BO53" s="30" t="str">
        <f>IF($T53=BO$1,MAX(BO$2:BO52)+$AK53,"")</f>
        <v/>
      </c>
      <c r="BP53" s="30" t="str">
        <f>IF($T53=BP$1,MAX(BP$2:BP52)+$AK53,"")</f>
        <v/>
      </c>
      <c r="BQ53" s="30" t="str">
        <f>IF($T53=BQ$1,MAX(BQ$2:BQ52)+$AK53,"")</f>
        <v/>
      </c>
      <c r="BR53" s="30" t="str">
        <f>IF($T53=BR$1,MAX(BR$2:BR52)+$AK53,"")</f>
        <v/>
      </c>
      <c r="BS53" s="30" t="str">
        <f>IF($T53=BS$1,MAX(BS$2:BS52)+$AK53,"")</f>
        <v/>
      </c>
      <c r="BT53" s="30" t="str">
        <f>IF($T53=BT$1,MAX(BT$2:BT52)+$AK53,"")</f>
        <v/>
      </c>
    </row>
    <row r="54" spans="1:72" x14ac:dyDescent="0.2">
      <c r="A54" s="71">
        <f t="shared" si="31"/>
        <v>1311</v>
      </c>
      <c r="B54" s="23">
        <f t="shared" si="42"/>
        <v>0</v>
      </c>
      <c r="C54" s="29" t="str">
        <f t="shared" si="0"/>
        <v/>
      </c>
      <c r="D54" s="142"/>
      <c r="E54" s="143"/>
      <c r="F54" s="150"/>
      <c r="G54" s="138"/>
      <c r="H54" s="138"/>
      <c r="I54" s="1"/>
      <c r="J54" s="145"/>
      <c r="K54" s="151"/>
      <c r="L54" s="31" t="str">
        <f t="shared" si="43"/>
        <v/>
      </c>
      <c r="M54" s="30" t="str">
        <f t="shared" si="1"/>
        <v/>
      </c>
      <c r="N54" s="32" t="str">
        <f t="shared" si="2"/>
        <v/>
      </c>
      <c r="O54" s="32" t="str">
        <f t="shared" si="3"/>
        <v/>
      </c>
      <c r="P54" s="33" t="str">
        <f t="shared" si="44"/>
        <v/>
      </c>
      <c r="R54" s="30" t="str">
        <f t="shared" si="5"/>
        <v/>
      </c>
      <c r="U54" s="30" t="str">
        <f t="shared" si="6"/>
        <v/>
      </c>
      <c r="V54" s="32" t="str">
        <f t="shared" si="7"/>
        <v/>
      </c>
      <c r="W54" s="32" t="str">
        <f t="shared" si="8"/>
        <v/>
      </c>
      <c r="X54" s="28">
        <f t="shared" si="9"/>
        <v>11</v>
      </c>
      <c r="Y54" s="29">
        <f t="shared" si="10"/>
        <v>33</v>
      </c>
      <c r="Z54" s="29">
        <f t="shared" si="11"/>
        <v>17</v>
      </c>
      <c r="AA54" s="35" t="str">
        <f t="shared" si="12"/>
        <v/>
      </c>
      <c r="AB54" s="35">
        <f t="shared" si="39"/>
        <v>8</v>
      </c>
      <c r="AC54" s="35">
        <f t="shared" si="40"/>
        <v>41597</v>
      </c>
      <c r="AD54" s="35">
        <f t="shared" si="13"/>
        <v>5199</v>
      </c>
      <c r="AE54" s="28">
        <f t="shared" si="14"/>
        <v>1</v>
      </c>
      <c r="AF54" s="29">
        <f t="shared" si="15"/>
        <v>26</v>
      </c>
      <c r="AG54" s="29">
        <f t="shared" si="16"/>
        <v>39</v>
      </c>
      <c r="AH54" s="35">
        <f t="shared" si="17"/>
        <v>0</v>
      </c>
      <c r="AI54" s="34">
        <f t="shared" si="32"/>
        <v>-5792</v>
      </c>
      <c r="AJ54" s="34">
        <f t="shared" si="41"/>
        <v>-40550</v>
      </c>
      <c r="AK54" s="30" t="str">
        <f t="shared" si="45"/>
        <v/>
      </c>
      <c r="AL54" s="35">
        <f t="shared" si="33"/>
        <v>0</v>
      </c>
      <c r="AM54" s="35">
        <f t="shared" si="34"/>
        <v>56</v>
      </c>
      <c r="AN54" s="35">
        <f t="shared" si="35"/>
        <v>56</v>
      </c>
      <c r="AO54" s="35">
        <f t="shared" si="36"/>
        <v>0</v>
      </c>
      <c r="AP54" s="35">
        <f t="shared" si="37"/>
        <v>20.577777777777779</v>
      </c>
      <c r="AQ54" s="35">
        <f t="shared" si="19"/>
        <v>0</v>
      </c>
      <c r="AR54" s="28">
        <f t="shared" si="20"/>
        <v>0</v>
      </c>
      <c r="AS54" s="29">
        <f t="shared" si="21"/>
        <v>0</v>
      </c>
      <c r="AT54" s="29">
        <f t="shared" si="22"/>
        <v>0</v>
      </c>
      <c r="AU54" s="35">
        <f t="shared" si="23"/>
        <v>-8</v>
      </c>
      <c r="AV54" s="28">
        <f t="shared" si="24"/>
        <v>-1</v>
      </c>
      <c r="AW54" s="29">
        <f t="shared" si="25"/>
        <v>59</v>
      </c>
      <c r="AX54" s="29">
        <f t="shared" si="26"/>
        <v>52</v>
      </c>
      <c r="AY54" s="35">
        <f t="shared" si="27"/>
        <v>-2</v>
      </c>
      <c r="AZ54" s="28">
        <f t="shared" si="28"/>
        <v>-1</v>
      </c>
      <c r="BA54" s="29">
        <f t="shared" si="29"/>
        <v>59</v>
      </c>
      <c r="BB54" s="29">
        <f t="shared" si="30"/>
        <v>58</v>
      </c>
      <c r="BC54" s="35">
        <f t="shared" si="38"/>
        <v>0</v>
      </c>
      <c r="BD54" s="30" t="str">
        <f>IF($T54=BD$1,MAX(BD$2:BD53)+$AK54,"")</f>
        <v/>
      </c>
      <c r="BE54" s="30" t="str">
        <f>IF($T54=BE$1,MAX(BE$2:BE53)+$AK54,"")</f>
        <v/>
      </c>
      <c r="BF54" s="30" t="str">
        <f>IF($T54=BF$1,MAX(BF$2:BF53)+$AK54,"")</f>
        <v/>
      </c>
      <c r="BG54" s="30" t="str">
        <f>IF($T54=BG$1,MAX(BG$2:BG53)+$AK54,"")</f>
        <v/>
      </c>
      <c r="BH54" s="30" t="str">
        <f>IF($T54=BH$1,MAX(BH$2:BH53)+$AK54,"")</f>
        <v/>
      </c>
      <c r="BI54" s="30" t="str">
        <f>IF($T54=BI$1,MAX(BI$2:BI53)+$AK54,"")</f>
        <v/>
      </c>
      <c r="BJ54" s="30" t="str">
        <f>IF($T54=BJ$1,MAX(BJ$2:BJ53)+$AK54,"")</f>
        <v/>
      </c>
      <c r="BK54" s="30" t="str">
        <f>IF($T54=BK$1,MAX(BK$2:BK53)+$AK54,"")</f>
        <v/>
      </c>
      <c r="BL54" s="30" t="str">
        <f>IF($T54=BL$1,MAX(BL$2:BL53)+$AK54,"")</f>
        <v/>
      </c>
      <c r="BM54" s="30" t="str">
        <f>IF($T54=BM$1,MAX(BM$2:BM53)+$AK54,"")</f>
        <v/>
      </c>
      <c r="BN54" s="30" t="str">
        <f>IF($T54=BN$1,MAX(BN$2:BN53)+$AK54,"")</f>
        <v/>
      </c>
      <c r="BO54" s="30" t="str">
        <f>IF($T54=BO$1,MAX(BO$2:BO53)+$AK54,"")</f>
        <v/>
      </c>
      <c r="BP54" s="30" t="str">
        <f>IF($T54=BP$1,MAX(BP$2:BP53)+$AK54,"")</f>
        <v/>
      </c>
      <c r="BQ54" s="30" t="str">
        <f>IF($T54=BQ$1,MAX(BQ$2:BQ53)+$AK54,"")</f>
        <v/>
      </c>
      <c r="BR54" s="30" t="str">
        <f>IF($T54=BR$1,MAX(BR$2:BR53)+$AK54,"")</f>
        <v/>
      </c>
      <c r="BS54" s="30" t="str">
        <f>IF($T54=BS$1,MAX(BS$2:BS53)+$AK54,"")</f>
        <v/>
      </c>
      <c r="BT54" s="30" t="str">
        <f>IF($T54=BT$1,MAX(BT$2:BT53)+$AK54,"")</f>
        <v/>
      </c>
    </row>
    <row r="55" spans="1:72" x14ac:dyDescent="0.2">
      <c r="A55" s="71">
        <f t="shared" si="31"/>
        <v>1411</v>
      </c>
      <c r="B55" s="23">
        <f t="shared" si="42"/>
        <v>0</v>
      </c>
      <c r="C55" s="29" t="str">
        <f t="shared" si="0"/>
        <v/>
      </c>
      <c r="D55" s="142"/>
      <c r="E55" s="143"/>
      <c r="F55" s="150"/>
      <c r="G55" s="138"/>
      <c r="H55" s="138"/>
      <c r="I55" s="1"/>
      <c r="J55" s="145"/>
      <c r="K55" s="247"/>
      <c r="L55" s="31" t="str">
        <f t="shared" si="43"/>
        <v/>
      </c>
      <c r="M55" s="30" t="str">
        <f t="shared" si="1"/>
        <v/>
      </c>
      <c r="N55" s="32" t="str">
        <f t="shared" si="2"/>
        <v/>
      </c>
      <c r="O55" s="32" t="str">
        <f t="shared" si="3"/>
        <v/>
      </c>
      <c r="P55" s="33" t="str">
        <f t="shared" si="44"/>
        <v/>
      </c>
      <c r="R55" s="30" t="str">
        <f t="shared" si="5"/>
        <v/>
      </c>
      <c r="U55" s="30" t="str">
        <f t="shared" si="6"/>
        <v/>
      </c>
      <c r="V55" s="32" t="str">
        <f t="shared" si="7"/>
        <v/>
      </c>
      <c r="W55" s="32" t="str">
        <f t="shared" si="8"/>
        <v/>
      </c>
      <c r="X55" s="28">
        <f t="shared" si="9"/>
        <v>11</v>
      </c>
      <c r="Y55" s="29">
        <f t="shared" si="10"/>
        <v>33</v>
      </c>
      <c r="Z55" s="29">
        <f t="shared" si="11"/>
        <v>17</v>
      </c>
      <c r="AA55" s="35" t="str">
        <f t="shared" si="12"/>
        <v/>
      </c>
      <c r="AB55" s="35">
        <f t="shared" si="39"/>
        <v>8</v>
      </c>
      <c r="AC55" s="35">
        <f t="shared" si="40"/>
        <v>41597</v>
      </c>
      <c r="AD55" s="35">
        <f t="shared" si="13"/>
        <v>5199</v>
      </c>
      <c r="AE55" s="28">
        <f t="shared" si="14"/>
        <v>1</v>
      </c>
      <c r="AF55" s="29">
        <f t="shared" si="15"/>
        <v>26</v>
      </c>
      <c r="AG55" s="29">
        <f t="shared" si="16"/>
        <v>39</v>
      </c>
      <c r="AH55" s="35">
        <f t="shared" si="17"/>
        <v>0</v>
      </c>
      <c r="AI55" s="34">
        <f t="shared" si="32"/>
        <v>-5792</v>
      </c>
      <c r="AJ55" s="34">
        <f t="shared" si="41"/>
        <v>-40550</v>
      </c>
      <c r="AK55" s="30" t="str">
        <f t="shared" si="45"/>
        <v/>
      </c>
      <c r="AL55" s="35">
        <f t="shared" si="33"/>
        <v>0</v>
      </c>
      <c r="AM55" s="35">
        <f t="shared" si="34"/>
        <v>56</v>
      </c>
      <c r="AN55" s="35">
        <f t="shared" si="35"/>
        <v>56</v>
      </c>
      <c r="AO55" s="35">
        <f t="shared" si="36"/>
        <v>0</v>
      </c>
      <c r="AP55" s="35">
        <f t="shared" si="37"/>
        <v>20.577777777777779</v>
      </c>
      <c r="AQ55" s="35">
        <f t="shared" si="19"/>
        <v>0</v>
      </c>
      <c r="AR55" s="28">
        <f t="shared" si="20"/>
        <v>0</v>
      </c>
      <c r="AS55" s="29">
        <f t="shared" si="21"/>
        <v>0</v>
      </c>
      <c r="AT55" s="29">
        <f t="shared" si="22"/>
        <v>0</v>
      </c>
      <c r="AU55" s="35">
        <f t="shared" si="23"/>
        <v>-8</v>
      </c>
      <c r="AV55" s="28">
        <f t="shared" si="24"/>
        <v>-1</v>
      </c>
      <c r="AW55" s="29">
        <f t="shared" si="25"/>
        <v>59</v>
      </c>
      <c r="AX55" s="29">
        <f t="shared" si="26"/>
        <v>52</v>
      </c>
      <c r="AY55" s="35">
        <f t="shared" si="27"/>
        <v>-2</v>
      </c>
      <c r="AZ55" s="28">
        <f t="shared" si="28"/>
        <v>-1</v>
      </c>
      <c r="BA55" s="29">
        <f t="shared" si="29"/>
        <v>59</v>
      </c>
      <c r="BB55" s="29">
        <f t="shared" si="30"/>
        <v>58</v>
      </c>
      <c r="BC55" s="35">
        <f t="shared" si="38"/>
        <v>0</v>
      </c>
      <c r="BD55" s="30" t="str">
        <f>IF($T55=BD$1,MAX(BD$2:BD54)+$AK55,"")</f>
        <v/>
      </c>
      <c r="BE55" s="30" t="str">
        <f>IF($T55=BE$1,MAX(BE$2:BE54)+$AK55,"")</f>
        <v/>
      </c>
      <c r="BF55" s="30" t="str">
        <f>IF($T55=BF$1,MAX(BF$2:BF54)+$AK55,"")</f>
        <v/>
      </c>
      <c r="BG55" s="30" t="str">
        <f>IF($T55=BG$1,MAX(BG$2:BG54)+$AK55,"")</f>
        <v/>
      </c>
      <c r="BH55" s="30" t="str">
        <f>IF($T55=BH$1,MAX(BH$2:BH54)+$AK55,"")</f>
        <v/>
      </c>
      <c r="BI55" s="30" t="str">
        <f>IF($T55=BI$1,MAX(BI$2:BI54)+$AK55,"")</f>
        <v/>
      </c>
      <c r="BJ55" s="30" t="str">
        <f>IF($T55=BJ$1,MAX(BJ$2:BJ54)+$AK55,"")</f>
        <v/>
      </c>
      <c r="BK55" s="30" t="str">
        <f>IF($T55=BK$1,MAX(BK$2:BK54)+$AK55,"")</f>
        <v/>
      </c>
      <c r="BL55" s="30" t="str">
        <f>IF($T55=BL$1,MAX(BL$2:BL54)+$AK55,"")</f>
        <v/>
      </c>
      <c r="BM55" s="30" t="str">
        <f>IF($T55=BM$1,MAX(BM$2:BM54)+$AK55,"")</f>
        <v/>
      </c>
      <c r="BN55" s="30" t="str">
        <f>IF($T55=BN$1,MAX(BN$2:BN54)+$AK55,"")</f>
        <v/>
      </c>
      <c r="BO55" s="30" t="str">
        <f>IF($T55=BO$1,MAX(BO$2:BO54)+$AK55,"")</f>
        <v/>
      </c>
      <c r="BP55" s="30" t="str">
        <f>IF($T55=BP$1,MAX(BP$2:BP54)+$AK55,"")</f>
        <v/>
      </c>
      <c r="BQ55" s="30" t="str">
        <f>IF($T55=BQ$1,MAX(BQ$2:BQ54)+$AK55,"")</f>
        <v/>
      </c>
      <c r="BR55" s="30" t="str">
        <f>IF($T55=BR$1,MAX(BR$2:BR54)+$AK55,"")</f>
        <v/>
      </c>
      <c r="BS55" s="30" t="str">
        <f>IF($T55=BS$1,MAX(BS$2:BS54)+$AK55,"")</f>
        <v/>
      </c>
      <c r="BT55" s="30" t="str">
        <f>IF($T55=BT$1,MAX(BT$2:BT54)+$AK55,"")</f>
        <v/>
      </c>
    </row>
    <row r="56" spans="1:72" x14ac:dyDescent="0.2">
      <c r="A56" s="71">
        <f t="shared" si="31"/>
        <v>1511</v>
      </c>
      <c r="B56" s="23">
        <f t="shared" si="42"/>
        <v>0</v>
      </c>
      <c r="C56" s="29" t="str">
        <f t="shared" si="0"/>
        <v/>
      </c>
      <c r="D56" s="142"/>
      <c r="E56" s="143"/>
      <c r="F56" s="150"/>
      <c r="G56" s="138"/>
      <c r="H56" s="138"/>
      <c r="I56" s="1"/>
      <c r="J56" s="145"/>
      <c r="K56" s="151"/>
      <c r="L56" s="31" t="str">
        <f t="shared" si="43"/>
        <v/>
      </c>
      <c r="M56" s="30" t="str">
        <f t="shared" si="1"/>
        <v/>
      </c>
      <c r="N56" s="32" t="str">
        <f t="shared" si="2"/>
        <v/>
      </c>
      <c r="O56" s="32" t="str">
        <f t="shared" si="3"/>
        <v/>
      </c>
      <c r="P56" s="33" t="str">
        <f t="shared" si="44"/>
        <v/>
      </c>
      <c r="R56" s="30" t="str">
        <f t="shared" si="5"/>
        <v/>
      </c>
      <c r="U56" s="30" t="str">
        <f t="shared" si="6"/>
        <v/>
      </c>
      <c r="V56" s="32" t="str">
        <f t="shared" si="7"/>
        <v/>
      </c>
      <c r="W56" s="32" t="str">
        <f t="shared" si="8"/>
        <v/>
      </c>
      <c r="X56" s="28">
        <f t="shared" si="9"/>
        <v>11</v>
      </c>
      <c r="Y56" s="29">
        <f t="shared" si="10"/>
        <v>33</v>
      </c>
      <c r="Z56" s="29">
        <f t="shared" si="11"/>
        <v>17</v>
      </c>
      <c r="AA56" s="35" t="str">
        <f t="shared" si="12"/>
        <v/>
      </c>
      <c r="AB56" s="35">
        <f t="shared" si="39"/>
        <v>8</v>
      </c>
      <c r="AC56" s="35">
        <f t="shared" si="40"/>
        <v>41597</v>
      </c>
      <c r="AD56" s="35">
        <f t="shared" si="13"/>
        <v>5199</v>
      </c>
      <c r="AE56" s="28">
        <f t="shared" si="14"/>
        <v>1</v>
      </c>
      <c r="AF56" s="29">
        <f t="shared" si="15"/>
        <v>26</v>
      </c>
      <c r="AG56" s="29">
        <f t="shared" si="16"/>
        <v>39</v>
      </c>
      <c r="AH56" s="35">
        <f t="shared" si="17"/>
        <v>0</v>
      </c>
      <c r="AI56" s="34">
        <f t="shared" si="32"/>
        <v>-5792</v>
      </c>
      <c r="AJ56" s="34">
        <f t="shared" si="41"/>
        <v>-40550</v>
      </c>
      <c r="AK56" s="30" t="str">
        <f t="shared" si="45"/>
        <v/>
      </c>
      <c r="AL56" s="35">
        <f t="shared" si="33"/>
        <v>0</v>
      </c>
      <c r="AM56" s="35">
        <f t="shared" si="34"/>
        <v>56</v>
      </c>
      <c r="AN56" s="35">
        <f t="shared" si="35"/>
        <v>56</v>
      </c>
      <c r="AO56" s="35">
        <f t="shared" si="36"/>
        <v>0</v>
      </c>
      <c r="AP56" s="35">
        <f t="shared" si="37"/>
        <v>20.577777777777779</v>
      </c>
      <c r="AQ56" s="35">
        <f t="shared" si="19"/>
        <v>0</v>
      </c>
      <c r="AR56" s="28">
        <f t="shared" si="20"/>
        <v>0</v>
      </c>
      <c r="AS56" s="29">
        <f t="shared" si="21"/>
        <v>0</v>
      </c>
      <c r="AT56" s="29">
        <f t="shared" si="22"/>
        <v>0</v>
      </c>
      <c r="AU56" s="35">
        <f t="shared" si="23"/>
        <v>-8</v>
      </c>
      <c r="AV56" s="28">
        <f t="shared" si="24"/>
        <v>-1</v>
      </c>
      <c r="AW56" s="29">
        <f t="shared" si="25"/>
        <v>59</v>
      </c>
      <c r="AX56" s="29">
        <f t="shared" si="26"/>
        <v>52</v>
      </c>
      <c r="AY56" s="35">
        <f t="shared" si="27"/>
        <v>-2</v>
      </c>
      <c r="AZ56" s="28">
        <f t="shared" si="28"/>
        <v>-1</v>
      </c>
      <c r="BA56" s="29">
        <f t="shared" si="29"/>
        <v>59</v>
      </c>
      <c r="BB56" s="29">
        <f t="shared" si="30"/>
        <v>58</v>
      </c>
      <c r="BC56" s="35">
        <f t="shared" si="38"/>
        <v>0</v>
      </c>
      <c r="BD56" s="30" t="str">
        <f>IF($T56=BD$1,MAX(BD$2:BD55)+$AK56,"")</f>
        <v/>
      </c>
      <c r="BE56" s="30" t="str">
        <f>IF($T56=BE$1,MAX(BE$2:BE55)+$AK56,"")</f>
        <v/>
      </c>
      <c r="BF56" s="30" t="str">
        <f>IF($T56=BF$1,MAX(BF$2:BF55)+$AK56,"")</f>
        <v/>
      </c>
      <c r="BG56" s="30" t="str">
        <f>IF($T56=BG$1,MAX(BG$2:BG55)+$AK56,"")</f>
        <v/>
      </c>
      <c r="BH56" s="30" t="str">
        <f>IF($T56=BH$1,MAX(BH$2:BH55)+$AK56,"")</f>
        <v/>
      </c>
      <c r="BI56" s="30" t="str">
        <f>IF($T56=BI$1,MAX(BI$2:BI55)+$AK56,"")</f>
        <v/>
      </c>
      <c r="BJ56" s="30" t="str">
        <f>IF($T56=BJ$1,MAX(BJ$2:BJ55)+$AK56,"")</f>
        <v/>
      </c>
      <c r="BK56" s="30" t="str">
        <f>IF($T56=BK$1,MAX(BK$2:BK55)+$AK56,"")</f>
        <v/>
      </c>
      <c r="BL56" s="30" t="str">
        <f>IF($T56=BL$1,MAX(BL$2:BL55)+$AK56,"")</f>
        <v/>
      </c>
      <c r="BM56" s="30" t="str">
        <f>IF($T56=BM$1,MAX(BM$2:BM55)+$AK56,"")</f>
        <v/>
      </c>
      <c r="BN56" s="30" t="str">
        <f>IF($T56=BN$1,MAX(BN$2:BN55)+$AK56,"")</f>
        <v/>
      </c>
      <c r="BO56" s="30" t="str">
        <f>IF($T56=BO$1,MAX(BO$2:BO55)+$AK56,"")</f>
        <v/>
      </c>
      <c r="BP56" s="30" t="str">
        <f>IF($T56=BP$1,MAX(BP$2:BP55)+$AK56,"")</f>
        <v/>
      </c>
      <c r="BQ56" s="30" t="str">
        <f>IF($T56=BQ$1,MAX(BQ$2:BQ55)+$AK56,"")</f>
        <v/>
      </c>
      <c r="BR56" s="30" t="str">
        <f>IF($T56=BR$1,MAX(BR$2:BR55)+$AK56,"")</f>
        <v/>
      </c>
      <c r="BS56" s="30" t="str">
        <f>IF($T56=BS$1,MAX(BS$2:BS55)+$AK56,"")</f>
        <v/>
      </c>
      <c r="BT56" s="30" t="str">
        <f>IF($T56=BT$1,MAX(BT$2:BT55)+$AK56,"")</f>
        <v/>
      </c>
    </row>
    <row r="57" spans="1:72" x14ac:dyDescent="0.2">
      <c r="A57" s="71">
        <f t="shared" si="31"/>
        <v>1611</v>
      </c>
      <c r="B57" s="23">
        <f t="shared" si="42"/>
        <v>0</v>
      </c>
      <c r="C57" s="29" t="str">
        <f t="shared" si="0"/>
        <v/>
      </c>
      <c r="D57" s="142"/>
      <c r="E57" s="143"/>
      <c r="F57" s="150"/>
      <c r="G57" s="138"/>
      <c r="H57" s="138"/>
      <c r="I57" s="1"/>
      <c r="J57" s="145"/>
      <c r="K57" s="151"/>
      <c r="L57" s="31" t="str">
        <f t="shared" si="43"/>
        <v/>
      </c>
      <c r="M57" s="30" t="str">
        <f t="shared" si="1"/>
        <v/>
      </c>
      <c r="N57" s="32" t="str">
        <f t="shared" si="2"/>
        <v/>
      </c>
      <c r="O57" s="32" t="str">
        <f t="shared" si="3"/>
        <v/>
      </c>
      <c r="P57" s="33" t="str">
        <f t="shared" si="44"/>
        <v/>
      </c>
      <c r="R57" s="30" t="str">
        <f t="shared" si="5"/>
        <v/>
      </c>
      <c r="U57" s="30" t="str">
        <f t="shared" si="6"/>
        <v/>
      </c>
      <c r="V57" s="32" t="str">
        <f t="shared" si="7"/>
        <v/>
      </c>
      <c r="W57" s="32" t="str">
        <f t="shared" si="8"/>
        <v/>
      </c>
      <c r="X57" s="28">
        <f t="shared" si="9"/>
        <v>11</v>
      </c>
      <c r="Y57" s="29">
        <f t="shared" si="10"/>
        <v>33</v>
      </c>
      <c r="Z57" s="29">
        <f t="shared" si="11"/>
        <v>17</v>
      </c>
      <c r="AA57" s="35" t="str">
        <f t="shared" si="12"/>
        <v/>
      </c>
      <c r="AB57" s="35">
        <f t="shared" si="39"/>
        <v>8</v>
      </c>
      <c r="AC57" s="35">
        <f t="shared" si="40"/>
        <v>41597</v>
      </c>
      <c r="AD57" s="35">
        <f t="shared" si="13"/>
        <v>5199</v>
      </c>
      <c r="AE57" s="28">
        <f t="shared" si="14"/>
        <v>1</v>
      </c>
      <c r="AF57" s="29">
        <f t="shared" si="15"/>
        <v>26</v>
      </c>
      <c r="AG57" s="29">
        <f t="shared" si="16"/>
        <v>39</v>
      </c>
      <c r="AH57" s="35">
        <f t="shared" si="17"/>
        <v>0</v>
      </c>
      <c r="AI57" s="34">
        <f t="shared" si="32"/>
        <v>-5792</v>
      </c>
      <c r="AJ57" s="34">
        <f t="shared" si="41"/>
        <v>-40550</v>
      </c>
      <c r="AK57" s="30" t="str">
        <f t="shared" si="45"/>
        <v/>
      </c>
      <c r="AL57" s="35">
        <f t="shared" si="33"/>
        <v>0</v>
      </c>
      <c r="AM57" s="35">
        <f t="shared" si="34"/>
        <v>56</v>
      </c>
      <c r="AN57" s="35">
        <f t="shared" si="35"/>
        <v>56</v>
      </c>
      <c r="AO57" s="35">
        <f t="shared" si="36"/>
        <v>0</v>
      </c>
      <c r="AP57" s="35">
        <f t="shared" si="37"/>
        <v>20.577777777777779</v>
      </c>
      <c r="AQ57" s="35">
        <f t="shared" si="19"/>
        <v>0</v>
      </c>
      <c r="AR57" s="28">
        <f t="shared" si="20"/>
        <v>0</v>
      </c>
      <c r="AS57" s="29">
        <f t="shared" si="21"/>
        <v>0</v>
      </c>
      <c r="AT57" s="29">
        <f t="shared" si="22"/>
        <v>0</v>
      </c>
      <c r="AU57" s="35">
        <f t="shared" si="23"/>
        <v>-8</v>
      </c>
      <c r="AV57" s="28">
        <f t="shared" si="24"/>
        <v>-1</v>
      </c>
      <c r="AW57" s="29">
        <f t="shared" si="25"/>
        <v>59</v>
      </c>
      <c r="AX57" s="29">
        <f t="shared" si="26"/>
        <v>52</v>
      </c>
      <c r="AY57" s="35">
        <f t="shared" si="27"/>
        <v>-2</v>
      </c>
      <c r="AZ57" s="28">
        <f t="shared" si="28"/>
        <v>-1</v>
      </c>
      <c r="BA57" s="29">
        <f t="shared" si="29"/>
        <v>59</v>
      </c>
      <c r="BB57" s="29">
        <f t="shared" si="30"/>
        <v>58</v>
      </c>
      <c r="BC57" s="35">
        <f t="shared" si="38"/>
        <v>0</v>
      </c>
      <c r="BD57" s="30" t="str">
        <f>IF($T57=BD$1,MAX(BD$2:BD56)+$AK57,"")</f>
        <v/>
      </c>
      <c r="BE57" s="30" t="str">
        <f>IF($T57=BE$1,MAX(BE$2:BE56)+$AK57,"")</f>
        <v/>
      </c>
      <c r="BF57" s="30" t="str">
        <f>IF($T57=BF$1,MAX(BF$2:BF56)+$AK57,"")</f>
        <v/>
      </c>
      <c r="BG57" s="30" t="str">
        <f>IF($T57=BG$1,MAX(BG$2:BG56)+$AK57,"")</f>
        <v/>
      </c>
      <c r="BH57" s="30" t="str">
        <f>IF($T57=BH$1,MAX(BH$2:BH56)+$AK57,"")</f>
        <v/>
      </c>
      <c r="BI57" s="30" t="str">
        <f>IF($T57=BI$1,MAX(BI$2:BI56)+$AK57,"")</f>
        <v/>
      </c>
      <c r="BJ57" s="30" t="str">
        <f>IF($T57=BJ$1,MAX(BJ$2:BJ56)+$AK57,"")</f>
        <v/>
      </c>
      <c r="BK57" s="30" t="str">
        <f>IF($T57=BK$1,MAX(BK$2:BK56)+$AK57,"")</f>
        <v/>
      </c>
      <c r="BL57" s="30" t="str">
        <f>IF($T57=BL$1,MAX(BL$2:BL56)+$AK57,"")</f>
        <v/>
      </c>
      <c r="BM57" s="30" t="str">
        <f>IF($T57=BM$1,MAX(BM$2:BM56)+$AK57,"")</f>
        <v/>
      </c>
      <c r="BN57" s="30" t="str">
        <f>IF($T57=BN$1,MAX(BN$2:BN56)+$AK57,"")</f>
        <v/>
      </c>
      <c r="BO57" s="30" t="str">
        <f>IF($T57=BO$1,MAX(BO$2:BO56)+$AK57,"")</f>
        <v/>
      </c>
      <c r="BP57" s="30" t="str">
        <f>IF($T57=BP$1,MAX(BP$2:BP56)+$AK57,"")</f>
        <v/>
      </c>
      <c r="BQ57" s="30" t="str">
        <f>IF($T57=BQ$1,MAX(BQ$2:BQ56)+$AK57,"")</f>
        <v/>
      </c>
      <c r="BR57" s="30" t="str">
        <f>IF($T57=BR$1,MAX(BR$2:BR56)+$AK57,"")</f>
        <v/>
      </c>
      <c r="BS57" s="30" t="str">
        <f>IF($T57=BS$1,MAX(BS$2:BS56)+$AK57,"")</f>
        <v/>
      </c>
      <c r="BT57" s="30" t="str">
        <f>IF($T57=BT$1,MAX(BT$2:BT56)+$AK57,"")</f>
        <v/>
      </c>
    </row>
    <row r="58" spans="1:72" x14ac:dyDescent="0.2">
      <c r="A58" s="71">
        <f t="shared" si="31"/>
        <v>1711</v>
      </c>
      <c r="B58" s="23">
        <f t="shared" si="42"/>
        <v>0</v>
      </c>
      <c r="C58" s="29" t="str">
        <f t="shared" si="0"/>
        <v/>
      </c>
      <c r="D58" s="142"/>
      <c r="E58" s="143"/>
      <c r="F58" s="150"/>
      <c r="G58" s="138"/>
      <c r="H58" s="138"/>
      <c r="I58" s="1"/>
      <c r="J58" s="145"/>
      <c r="K58" s="248"/>
      <c r="L58" s="31" t="str">
        <f t="shared" si="43"/>
        <v/>
      </c>
      <c r="M58" s="30" t="str">
        <f t="shared" si="1"/>
        <v/>
      </c>
      <c r="N58" s="32" t="str">
        <f t="shared" si="2"/>
        <v/>
      </c>
      <c r="O58" s="32" t="str">
        <f t="shared" si="3"/>
        <v/>
      </c>
      <c r="P58" s="33" t="str">
        <f t="shared" si="44"/>
        <v/>
      </c>
      <c r="R58" s="30" t="str">
        <f t="shared" si="5"/>
        <v/>
      </c>
      <c r="U58" s="30" t="str">
        <f t="shared" si="6"/>
        <v/>
      </c>
      <c r="V58" s="32" t="str">
        <f t="shared" si="7"/>
        <v/>
      </c>
      <c r="W58" s="32" t="str">
        <f t="shared" si="8"/>
        <v/>
      </c>
      <c r="X58" s="28">
        <f t="shared" si="9"/>
        <v>11</v>
      </c>
      <c r="Y58" s="29">
        <f t="shared" si="10"/>
        <v>33</v>
      </c>
      <c r="Z58" s="29">
        <f t="shared" si="11"/>
        <v>17</v>
      </c>
      <c r="AA58" s="35" t="str">
        <f t="shared" si="12"/>
        <v/>
      </c>
      <c r="AB58" s="35">
        <f t="shared" si="39"/>
        <v>8</v>
      </c>
      <c r="AC58" s="35">
        <f t="shared" si="40"/>
        <v>41597</v>
      </c>
      <c r="AD58" s="35">
        <f t="shared" si="13"/>
        <v>5199</v>
      </c>
      <c r="AE58" s="28">
        <f t="shared" si="14"/>
        <v>1</v>
      </c>
      <c r="AF58" s="29">
        <f t="shared" si="15"/>
        <v>26</v>
      </c>
      <c r="AG58" s="29">
        <f t="shared" si="16"/>
        <v>39</v>
      </c>
      <c r="AH58" s="35">
        <f t="shared" si="17"/>
        <v>0</v>
      </c>
      <c r="AI58" s="34">
        <f t="shared" si="32"/>
        <v>-5792</v>
      </c>
      <c r="AJ58" s="34">
        <f t="shared" si="41"/>
        <v>-40550</v>
      </c>
      <c r="AK58" s="30" t="str">
        <f t="shared" si="45"/>
        <v/>
      </c>
      <c r="AL58" s="35">
        <f t="shared" si="33"/>
        <v>0</v>
      </c>
      <c r="AM58" s="35">
        <f t="shared" si="34"/>
        <v>56</v>
      </c>
      <c r="AN58" s="35">
        <f t="shared" si="35"/>
        <v>56</v>
      </c>
      <c r="AO58" s="35">
        <f t="shared" si="36"/>
        <v>0</v>
      </c>
      <c r="AP58" s="35">
        <f t="shared" si="37"/>
        <v>20.577777777777779</v>
      </c>
      <c r="AQ58" s="35">
        <f t="shared" si="19"/>
        <v>0</v>
      </c>
      <c r="AR58" s="28">
        <f t="shared" si="20"/>
        <v>0</v>
      </c>
      <c r="AS58" s="29">
        <f t="shared" si="21"/>
        <v>0</v>
      </c>
      <c r="AT58" s="29">
        <f t="shared" si="22"/>
        <v>0</v>
      </c>
      <c r="AU58" s="35">
        <f t="shared" si="23"/>
        <v>-8</v>
      </c>
      <c r="AV58" s="28">
        <f t="shared" si="24"/>
        <v>-1</v>
      </c>
      <c r="AW58" s="29">
        <f t="shared" si="25"/>
        <v>59</v>
      </c>
      <c r="AX58" s="29">
        <f t="shared" si="26"/>
        <v>52</v>
      </c>
      <c r="AY58" s="35">
        <f t="shared" si="27"/>
        <v>-2</v>
      </c>
      <c r="AZ58" s="28">
        <f t="shared" si="28"/>
        <v>-1</v>
      </c>
      <c r="BA58" s="29">
        <f t="shared" si="29"/>
        <v>59</v>
      </c>
      <c r="BB58" s="29">
        <f t="shared" si="30"/>
        <v>58</v>
      </c>
      <c r="BC58" s="35">
        <f t="shared" si="38"/>
        <v>0</v>
      </c>
      <c r="BD58" s="30" t="str">
        <f>IF($T58=BD$1,MAX(BD$2:BD57)+$AK58,"")</f>
        <v/>
      </c>
      <c r="BE58" s="30" t="str">
        <f>IF($T58=BE$1,MAX(BE$2:BE57)+$AK58,"")</f>
        <v/>
      </c>
      <c r="BF58" s="30" t="str">
        <f>IF($T58=BF$1,MAX(BF$2:BF57)+$AK58,"")</f>
        <v/>
      </c>
      <c r="BG58" s="30" t="str">
        <f>IF($T58=BG$1,MAX(BG$2:BG57)+$AK58,"")</f>
        <v/>
      </c>
      <c r="BH58" s="30" t="str">
        <f>IF($T58=BH$1,MAX(BH$2:BH57)+$AK58,"")</f>
        <v/>
      </c>
      <c r="BI58" s="30" t="str">
        <f>IF($T58=BI$1,MAX(BI$2:BI57)+$AK58,"")</f>
        <v/>
      </c>
      <c r="BJ58" s="30" t="str">
        <f>IF($T58=BJ$1,MAX(BJ$2:BJ57)+$AK58,"")</f>
        <v/>
      </c>
      <c r="BK58" s="30" t="str">
        <f>IF($T58=BK$1,MAX(BK$2:BK57)+$AK58,"")</f>
        <v/>
      </c>
      <c r="BL58" s="30" t="str">
        <f>IF($T58=BL$1,MAX(BL$2:BL57)+$AK58,"")</f>
        <v/>
      </c>
      <c r="BM58" s="30" t="str">
        <f>IF($T58=BM$1,MAX(BM$2:BM57)+$AK58,"")</f>
        <v/>
      </c>
      <c r="BN58" s="30" t="str">
        <f>IF($T58=BN$1,MAX(BN$2:BN57)+$AK58,"")</f>
        <v/>
      </c>
      <c r="BO58" s="30" t="str">
        <f>IF($T58=BO$1,MAX(BO$2:BO57)+$AK58,"")</f>
        <v/>
      </c>
      <c r="BP58" s="30" t="str">
        <f>IF($T58=BP$1,MAX(BP$2:BP57)+$AK58,"")</f>
        <v/>
      </c>
      <c r="BQ58" s="30" t="str">
        <f>IF($T58=BQ$1,MAX(BQ$2:BQ57)+$AK58,"")</f>
        <v/>
      </c>
      <c r="BR58" s="30" t="str">
        <f>IF($T58=BR$1,MAX(BR$2:BR57)+$AK58,"")</f>
        <v/>
      </c>
      <c r="BS58" s="30" t="str">
        <f>IF($T58=BS$1,MAX(BS$2:BS57)+$AK58,"")</f>
        <v/>
      </c>
      <c r="BT58" s="30" t="str">
        <f>IF($T58=BT$1,MAX(BT$2:BT57)+$AK58,"")</f>
        <v/>
      </c>
    </row>
    <row r="59" spans="1:72" x14ac:dyDescent="0.2">
      <c r="A59" s="71">
        <f>IF(D59="",A58+100,AI59*100+YEAR(D59)-2000)</f>
        <v>1811</v>
      </c>
      <c r="B59" s="23">
        <f>IF(AB59=AB58,0,AB59)</f>
        <v>0</v>
      </c>
      <c r="C59" s="29" t="str">
        <f>IF(AH59=1,"So",IF(AH59=2,"Mo",IF(AH59=3,"Di",IF(AH59=4,"Mi",IF(AH59=5,"Do",IF(AH59=6,"Fr",IF(AH59=7,"Sa",IF(D59=0,""))))))))</f>
        <v/>
      </c>
      <c r="D59" s="142"/>
      <c r="E59" s="143"/>
      <c r="F59" s="150"/>
      <c r="G59" s="138"/>
      <c r="H59" s="138"/>
      <c r="I59" s="1"/>
      <c r="J59" s="145"/>
      <c r="K59" s="247"/>
      <c r="L59" s="31" t="str">
        <f t="shared" si="43"/>
        <v/>
      </c>
      <c r="M59" s="30" t="str">
        <f>IF(L59="l",AL59,(IF(L59="s",AN59,(IF(L59="r",AO59,(IF(L59="k",AM59,(IF(L59="b",AP59,(IF(L59="g",BC59,(IF(L59="","")))))))))))))</f>
        <v/>
      </c>
      <c r="N59" s="32" t="str">
        <f>IF(H59="","",AE59*10000+AF59*100+AG59)</f>
        <v/>
      </c>
      <c r="O59" s="32" t="str">
        <f>IF(H59="","",X59*10000+Y59*100+Z59)</f>
        <v/>
      </c>
      <c r="P59" s="33" t="str">
        <f>IF(L59="g","",IF(L59="b","",IF(AH59=0,"",AR59*10000+AS59*100+AT59)))</f>
        <v/>
      </c>
      <c r="R59" s="30" t="str">
        <f>IF(P59="","",IF(L59="l",((K59*U59*1000)/AA59)*3.6,(IF(L59="s",((K59*1000)/AA59)*3.6,(IF(L59="k",((K59*1000)/AA59)*3.6,(IF(L59="r",((K59*1000)/AA59)*3.6,(IF(L59="",""))))))))))</f>
        <v/>
      </c>
      <c r="U59" s="30" t="str">
        <f t="shared" si="6"/>
        <v/>
      </c>
      <c r="V59" s="32" t="str">
        <f>IF(G59="","",AZ59*10000+BA59*100+BB59)</f>
        <v/>
      </c>
      <c r="W59" s="32" t="str">
        <f>IF(H59="","",AV59*10000+AW59*100+AX59)</f>
        <v/>
      </c>
      <c r="X59" s="28">
        <f>INT(AC59/3600)</f>
        <v>11</v>
      </c>
      <c r="Y59" s="29">
        <f>INT((AC59-(X59*3600))/60)</f>
        <v>33</v>
      </c>
      <c r="Z59" s="29">
        <f>AC59-(X59*3600)-(Y59*60)</f>
        <v>17</v>
      </c>
      <c r="AA59" s="35" t="str">
        <f>IF(H59="","",F59*3600+G59*60+H59)</f>
        <v/>
      </c>
      <c r="AB59" s="35">
        <f>IF(H59="",AB58,AB58+1)</f>
        <v>8</v>
      </c>
      <c r="AC59" s="35">
        <f>IF(H59="",AC58,AC58+AA59)</f>
        <v>41597</v>
      </c>
      <c r="AD59" s="35">
        <f>INT(AC59/AB59)</f>
        <v>5199</v>
      </c>
      <c r="AE59" s="28">
        <f>INT(AD59/3600)</f>
        <v>1</v>
      </c>
      <c r="AF59" s="29">
        <f>INT((AD59-(AE59*3600))/60)</f>
        <v>26</v>
      </c>
      <c r="AG59" s="29">
        <f>INT(AD59-(AE59*3600)-(AF59*60))</f>
        <v>39</v>
      </c>
      <c r="AH59" s="35">
        <f>IF(D59="",0,WEEKDAY(D59))</f>
        <v>0</v>
      </c>
      <c r="AI59" s="34">
        <f>INT((D59+$AI$36)/7)</f>
        <v>-5792</v>
      </c>
      <c r="AJ59" s="34">
        <f>INT(D59+$AJ$36)</f>
        <v>-40550</v>
      </c>
      <c r="AK59" s="30" t="str">
        <f>IF(L59="l",U59*K59,(IF(L59="s",K59,(IF(L59="r",K59,(IF(L59="k",K59,(IF(L59="b",AA59/360,(IF(L59="g",AA59/900,(IF(L59="","")))))))))))))</f>
        <v/>
      </c>
      <c r="AL59" s="35">
        <f>IF(L59="l",AL58+K59*U59,AL58)</f>
        <v>0</v>
      </c>
      <c r="AM59" s="35">
        <f>IF(L59="k",AM58+K59,AM58)</f>
        <v>56</v>
      </c>
      <c r="AN59" s="35">
        <f>IF(L59="s",AN58+K59,AN58)</f>
        <v>56</v>
      </c>
      <c r="AO59" s="35">
        <f>IF(L59="r",AO58+K59,AO58)</f>
        <v>0</v>
      </c>
      <c r="AP59" s="35">
        <f>IF(L59="b",AP58+AK59,AP58)</f>
        <v>20.577777777777779</v>
      </c>
      <c r="AQ59" s="35">
        <f>IF(AA59="",0,INT(AA59/AK59))</f>
        <v>0</v>
      </c>
      <c r="AR59" s="28">
        <f>INT(AQ59/3600)</f>
        <v>0</v>
      </c>
      <c r="AS59" s="29">
        <f>INT((AQ59-(AR59*3600))/60)</f>
        <v>0</v>
      </c>
      <c r="AT59" s="29">
        <f>INT(AQ59-(AR59*3600)-(AS59*60))</f>
        <v>0</v>
      </c>
      <c r="AU59" s="35">
        <f>INT(AC59/AI59)</f>
        <v>-8</v>
      </c>
      <c r="AV59" s="28">
        <f>INT(AU59/3600)</f>
        <v>-1</v>
      </c>
      <c r="AW59" s="29">
        <f>INT((AU59-(AV59*3600))/60)</f>
        <v>59</v>
      </c>
      <c r="AX59" s="29">
        <f>INT(AU59-(AV59*3600)-(AW59*60))</f>
        <v>52</v>
      </c>
      <c r="AY59" s="35">
        <f>INT(AC59/AJ59)</f>
        <v>-2</v>
      </c>
      <c r="AZ59" s="28">
        <f>INT(AY59/3600)</f>
        <v>-1</v>
      </c>
      <c r="BA59" s="29">
        <f>INT((AY59-(AZ59*3600))/60)</f>
        <v>59</v>
      </c>
      <c r="BB59" s="29">
        <f>INT(AY59-(AZ59*3600)-(BA59*60))</f>
        <v>58</v>
      </c>
      <c r="BC59" s="35">
        <f>IF(L59="g",BC58+AK59,BC58)</f>
        <v>0</v>
      </c>
      <c r="BD59" s="30" t="str">
        <f>IF($T59=BD$1,MAX(BD$2:BD58)+$AK59,"")</f>
        <v/>
      </c>
      <c r="BE59" s="30" t="str">
        <f>IF($T59=BE$1,MAX(BE$2:BE58)+$AK59,"")</f>
        <v/>
      </c>
      <c r="BF59" s="30" t="str">
        <f>IF($T59=BF$1,MAX(BF$2:BF58)+$AK59,"")</f>
        <v/>
      </c>
      <c r="BG59" s="30" t="str">
        <f>IF($T59=BG$1,MAX(BG$2:BG58)+$AK59,"")</f>
        <v/>
      </c>
      <c r="BH59" s="30" t="str">
        <f>IF($T59=BH$1,MAX(BH$2:BH58)+$AK59,"")</f>
        <v/>
      </c>
      <c r="BI59" s="30" t="str">
        <f>IF($T59=BI$1,MAX(BI$2:BI58)+$AK59,"")</f>
        <v/>
      </c>
      <c r="BJ59" s="30" t="str">
        <f>IF($T59=BJ$1,MAX(BJ$2:BJ58)+$AK59,"")</f>
        <v/>
      </c>
      <c r="BK59" s="30" t="str">
        <f>IF($T59=BK$1,MAX(BK$2:BK58)+$AK59,"")</f>
        <v/>
      </c>
      <c r="BL59" s="30" t="str">
        <f>IF($T59=BL$1,MAX(BL$2:BL58)+$AK59,"")</f>
        <v/>
      </c>
      <c r="BM59" s="30" t="str">
        <f>IF($T59=BM$1,MAX(BM$2:BM58)+$AK59,"")</f>
        <v/>
      </c>
      <c r="BN59" s="30" t="str">
        <f>IF($T59=BN$1,MAX(BN$2:BN58)+$AK59,"")</f>
        <v/>
      </c>
      <c r="BO59" s="30" t="str">
        <f>IF($T59=BO$1,MAX(BO$2:BO58)+$AK59,"")</f>
        <v/>
      </c>
      <c r="BP59" s="30" t="str">
        <f>IF($T59=BP$1,MAX(BP$2:BP58)+$AK59,"")</f>
        <v/>
      </c>
      <c r="BQ59" s="30" t="str">
        <f>IF($T59=BQ$1,MAX(BQ$2:BQ58)+$AK59,"")</f>
        <v/>
      </c>
      <c r="BR59" s="30" t="str">
        <f>IF($T59=BR$1,MAX(BR$2:BR58)+$AK59,"")</f>
        <v/>
      </c>
      <c r="BS59" s="30" t="str">
        <f>IF($T59=BS$1,MAX(BS$2:BS58)+$AK59,"")</f>
        <v/>
      </c>
      <c r="BT59" s="30" t="str">
        <f>IF($T59=BT$1,MAX(BT$2:BT58)+$AK59,"")</f>
        <v/>
      </c>
    </row>
    <row r="60" spans="1:72" x14ac:dyDescent="0.2">
      <c r="A60" s="71">
        <f>IF(D60="",A59+100,AI60*100+YEAR(D60)-2000)</f>
        <v>1911</v>
      </c>
      <c r="B60" s="23">
        <f>IF(AB60=AB59,0,AB60)</f>
        <v>0</v>
      </c>
      <c r="C60" s="29" t="str">
        <f>IF(AH60=1,"So",IF(AH60=2,"Mo",IF(AH60=3,"Di",IF(AH60=4,"Mi",IF(AH60=5,"Do",IF(AH60=6,"Fr",IF(AH60=7,"Sa",IF(D60=0,""))))))))</f>
        <v/>
      </c>
      <c r="D60" s="142"/>
      <c r="E60" s="143"/>
      <c r="F60" s="150"/>
      <c r="G60" s="138"/>
      <c r="H60" s="138"/>
      <c r="I60" s="1"/>
      <c r="J60" s="145"/>
      <c r="K60" s="151"/>
      <c r="L60" s="31" t="str">
        <f t="shared" si="43"/>
        <v/>
      </c>
      <c r="M60" s="30" t="str">
        <f>IF(L60="l",AL60,(IF(L60="s",AN60,(IF(L60="r",AO60,(IF(L60="k",AM60,(IF(L60="b",AP60,(IF(L60="g",BC60,(IF(L60="","")))))))))))))</f>
        <v/>
      </c>
      <c r="N60" s="32" t="str">
        <f>IF(H60="","",AE60*10000+AF60*100+AG60)</f>
        <v/>
      </c>
      <c r="O60" s="32" t="str">
        <f>IF(H60="","",X60*10000+Y60*100+Z60)</f>
        <v/>
      </c>
      <c r="P60" s="33" t="str">
        <f>IF(L60="g","",IF(L60="b","",IF(AH60=0,"",AR60*10000+AS60*100+AT60)))</f>
        <v/>
      </c>
      <c r="R60" s="30" t="str">
        <f>IF(P60="","",IF(L60="l",((K60*U60*1000)/AA60)*3.6,(IF(L60="s",((K60*1000)/AA60)*3.6,(IF(L60="k",((K60*1000)/AA60)*3.6,(IF(L60="r",((K60*1000)/AA60)*3.6,(IF(L60="",""))))))))))</f>
        <v/>
      </c>
      <c r="U60" s="30" t="str">
        <f t="shared" si="6"/>
        <v/>
      </c>
      <c r="V60" s="32" t="str">
        <f>IF(G60="","",AZ60*10000+BA60*100+BB60)</f>
        <v/>
      </c>
      <c r="W60" s="32" t="str">
        <f>IF(H60="","",AV60*10000+AW60*100+AX60)</f>
        <v/>
      </c>
      <c r="X60" s="28">
        <f>INT(AC60/3600)</f>
        <v>11</v>
      </c>
      <c r="Y60" s="29">
        <f>INT((AC60-(X60*3600))/60)</f>
        <v>33</v>
      </c>
      <c r="Z60" s="29">
        <f>AC60-(X60*3600)-(Y60*60)</f>
        <v>17</v>
      </c>
      <c r="AA60" s="35" t="str">
        <f>IF(H60="","",F60*3600+G60*60+H60)</f>
        <v/>
      </c>
      <c r="AB60" s="35">
        <f>IF(H60="",AB59,AB59+1)</f>
        <v>8</v>
      </c>
      <c r="AC60" s="35">
        <f>IF(H60="",AC59,AC59+AA60)</f>
        <v>41597</v>
      </c>
      <c r="AD60" s="35">
        <f>INT(AC60/AB60)</f>
        <v>5199</v>
      </c>
      <c r="AE60" s="28">
        <f>INT(AD60/3600)</f>
        <v>1</v>
      </c>
      <c r="AF60" s="29">
        <f>INT((AD60-(AE60*3600))/60)</f>
        <v>26</v>
      </c>
      <c r="AG60" s="29">
        <f>INT(AD60-(AE60*3600)-(AF60*60))</f>
        <v>39</v>
      </c>
      <c r="AH60" s="35">
        <f>IF(D60="",0,WEEKDAY(D60))</f>
        <v>0</v>
      </c>
      <c r="AI60" s="34">
        <f>INT((D60+$AI$36)/7)</f>
        <v>-5792</v>
      </c>
      <c r="AJ60" s="34">
        <f>INT(D60+$AJ$36)</f>
        <v>-40550</v>
      </c>
      <c r="AK60" s="30" t="str">
        <f>IF(L60="l",U60*K60,(IF(L60="s",K60,(IF(L60="r",K60,(IF(L60="k",K60,(IF(L60="b",AA60/360,(IF(L60="g",AA60/900,(IF(L60="","")))))))))))))</f>
        <v/>
      </c>
      <c r="AL60" s="35">
        <f>IF(L60="l",AL59+K60*U60,AL59)</f>
        <v>0</v>
      </c>
      <c r="AM60" s="35">
        <f>IF(L60="k",AM59+K60,AM59)</f>
        <v>56</v>
      </c>
      <c r="AN60" s="35">
        <f>IF(L60="s",AN59+K60,AN59)</f>
        <v>56</v>
      </c>
      <c r="AO60" s="35">
        <f>IF(L60="r",AO59+K60,AO59)</f>
        <v>0</v>
      </c>
      <c r="AP60" s="35">
        <f>IF(L60="b",AP59+AK60,AP59)</f>
        <v>20.577777777777779</v>
      </c>
      <c r="AQ60" s="35">
        <f>IF(AA60="",0,INT(AA60/AK60))</f>
        <v>0</v>
      </c>
      <c r="AR60" s="28">
        <f>INT(AQ60/3600)</f>
        <v>0</v>
      </c>
      <c r="AS60" s="29">
        <f>INT((AQ60-(AR60*3600))/60)</f>
        <v>0</v>
      </c>
      <c r="AT60" s="29">
        <f>INT(AQ60-(AR60*3600)-(AS60*60))</f>
        <v>0</v>
      </c>
      <c r="AU60" s="35">
        <f>INT(AC60/AI60)</f>
        <v>-8</v>
      </c>
      <c r="AV60" s="28">
        <f>INT(AU60/3600)</f>
        <v>-1</v>
      </c>
      <c r="AW60" s="29">
        <f>INT((AU60-(AV60*3600))/60)</f>
        <v>59</v>
      </c>
      <c r="AX60" s="29">
        <f>INT(AU60-(AV60*3600)-(AW60*60))</f>
        <v>52</v>
      </c>
      <c r="AY60" s="35">
        <f>INT(AC60/AJ60)</f>
        <v>-2</v>
      </c>
      <c r="AZ60" s="28">
        <f>INT(AY60/3600)</f>
        <v>-1</v>
      </c>
      <c r="BA60" s="29">
        <f>INT((AY60-(AZ60*3600))/60)</f>
        <v>59</v>
      </c>
      <c r="BB60" s="29">
        <f>INT(AY60-(AZ60*3600)-(BA60*60))</f>
        <v>58</v>
      </c>
      <c r="BC60" s="35">
        <f>IF(L60="g",BC59+AK60,BC59)</f>
        <v>0</v>
      </c>
      <c r="BD60" s="30" t="str">
        <f>IF($T60=BD$1,MAX(BD$2:BD59)+$AK60,"")</f>
        <v/>
      </c>
      <c r="BE60" s="30" t="str">
        <f>IF($T60=BE$1,MAX(BE$2:BE59)+$AK60,"")</f>
        <v/>
      </c>
      <c r="BF60" s="30" t="str">
        <f>IF($T60=BF$1,MAX(BF$2:BF59)+$AK60,"")</f>
        <v/>
      </c>
      <c r="BG60" s="30" t="str">
        <f>IF($T60=BG$1,MAX(BG$2:BG59)+$AK60,"")</f>
        <v/>
      </c>
      <c r="BH60" s="30" t="str">
        <f>IF($T60=BH$1,MAX(BH$2:BH59)+$AK60,"")</f>
        <v/>
      </c>
      <c r="BI60" s="30" t="str">
        <f>IF($T60=BI$1,MAX(BI$2:BI59)+$AK60,"")</f>
        <v/>
      </c>
      <c r="BJ60" s="30" t="str">
        <f>IF($T60=BJ$1,MAX(BJ$2:BJ59)+$AK60,"")</f>
        <v/>
      </c>
      <c r="BK60" s="30" t="str">
        <f>IF($T60=BK$1,MAX(BK$2:BK59)+$AK60,"")</f>
        <v/>
      </c>
      <c r="BL60" s="30" t="str">
        <f>IF($T60=BL$1,MAX(BL$2:BL59)+$AK60,"")</f>
        <v/>
      </c>
      <c r="BM60" s="30" t="str">
        <f>IF($T60=BM$1,MAX(BM$2:BM59)+$AK60,"")</f>
        <v/>
      </c>
      <c r="BN60" s="30" t="str">
        <f>IF($T60=BN$1,MAX(BN$2:BN59)+$AK60,"")</f>
        <v/>
      </c>
      <c r="BO60" s="30" t="str">
        <f>IF($T60=BO$1,MAX(BO$2:BO59)+$AK60,"")</f>
        <v/>
      </c>
      <c r="BP60" s="30" t="str">
        <f>IF($T60=BP$1,MAX(BP$2:BP59)+$AK60,"")</f>
        <v/>
      </c>
      <c r="BQ60" s="30" t="str">
        <f>IF($T60=BQ$1,MAX(BQ$2:BQ59)+$AK60,"")</f>
        <v/>
      </c>
      <c r="BR60" s="30" t="str">
        <f>IF($T60=BR$1,MAX(BR$2:BR59)+$AK60,"")</f>
        <v/>
      </c>
      <c r="BS60" s="30" t="str">
        <f>IF($T60=BS$1,MAX(BS$2:BS59)+$AK60,"")</f>
        <v/>
      </c>
      <c r="BT60" s="30" t="str">
        <f>IF($T60=BT$1,MAX(BT$2:BT59)+$AK60,"")</f>
        <v/>
      </c>
    </row>
    <row r="61" spans="1:72" x14ac:dyDescent="0.2">
      <c r="A61" s="71">
        <f t="shared" si="31"/>
        <v>2011</v>
      </c>
      <c r="B61" s="23">
        <f t="shared" si="42"/>
        <v>0</v>
      </c>
      <c r="C61" s="29" t="str">
        <f t="shared" si="0"/>
        <v/>
      </c>
      <c r="D61" s="142"/>
      <c r="E61" s="143"/>
      <c r="F61" s="150"/>
      <c r="G61" s="138"/>
      <c r="H61" s="138"/>
      <c r="I61" s="1"/>
      <c r="J61" s="145"/>
      <c r="K61" s="151"/>
      <c r="L61" s="31" t="str">
        <f t="shared" si="43"/>
        <v/>
      </c>
      <c r="M61" s="30" t="str">
        <f t="shared" si="1"/>
        <v/>
      </c>
      <c r="N61" s="32" t="str">
        <f t="shared" si="2"/>
        <v/>
      </c>
      <c r="O61" s="32" t="str">
        <f t="shared" si="3"/>
        <v/>
      </c>
      <c r="P61" s="33" t="str">
        <f t="shared" si="44"/>
        <v/>
      </c>
      <c r="R61" s="30" t="str">
        <f t="shared" si="5"/>
        <v/>
      </c>
      <c r="U61" s="30" t="str">
        <f t="shared" si="6"/>
        <v/>
      </c>
      <c r="V61" s="32" t="str">
        <f t="shared" si="7"/>
        <v/>
      </c>
      <c r="W61" s="32" t="str">
        <f t="shared" si="8"/>
        <v/>
      </c>
      <c r="X61" s="28">
        <f t="shared" si="9"/>
        <v>11</v>
      </c>
      <c r="Y61" s="29">
        <f t="shared" si="10"/>
        <v>33</v>
      </c>
      <c r="Z61" s="29">
        <f t="shared" si="11"/>
        <v>17</v>
      </c>
      <c r="AA61" s="35" t="str">
        <f t="shared" si="12"/>
        <v/>
      </c>
      <c r="AB61" s="35">
        <f t="shared" si="39"/>
        <v>8</v>
      </c>
      <c r="AC61" s="35">
        <f t="shared" si="40"/>
        <v>41597</v>
      </c>
      <c r="AD61" s="35">
        <f t="shared" si="13"/>
        <v>5199</v>
      </c>
      <c r="AE61" s="28">
        <f t="shared" si="14"/>
        <v>1</v>
      </c>
      <c r="AF61" s="29">
        <f t="shared" si="15"/>
        <v>26</v>
      </c>
      <c r="AG61" s="29">
        <f t="shared" si="16"/>
        <v>39</v>
      </c>
      <c r="AH61" s="35">
        <f t="shared" si="17"/>
        <v>0</v>
      </c>
      <c r="AI61" s="34">
        <f t="shared" si="32"/>
        <v>-5792</v>
      </c>
      <c r="AJ61" s="34">
        <f t="shared" si="41"/>
        <v>-40550</v>
      </c>
      <c r="AK61" s="30" t="str">
        <f t="shared" si="45"/>
        <v/>
      </c>
      <c r="AL61" s="35">
        <f t="shared" si="33"/>
        <v>0</v>
      </c>
      <c r="AM61" s="35">
        <f t="shared" si="34"/>
        <v>56</v>
      </c>
      <c r="AN61" s="35">
        <f t="shared" si="35"/>
        <v>56</v>
      </c>
      <c r="AO61" s="35">
        <f t="shared" si="36"/>
        <v>0</v>
      </c>
      <c r="AP61" s="35">
        <f t="shared" si="37"/>
        <v>20.577777777777779</v>
      </c>
      <c r="AQ61" s="35">
        <f t="shared" si="19"/>
        <v>0</v>
      </c>
      <c r="AR61" s="28">
        <f t="shared" si="20"/>
        <v>0</v>
      </c>
      <c r="AS61" s="29">
        <f t="shared" si="21"/>
        <v>0</v>
      </c>
      <c r="AT61" s="29">
        <f t="shared" si="22"/>
        <v>0</v>
      </c>
      <c r="AU61" s="35">
        <f t="shared" si="23"/>
        <v>-8</v>
      </c>
      <c r="AV61" s="28">
        <f t="shared" si="24"/>
        <v>-1</v>
      </c>
      <c r="AW61" s="29">
        <f t="shared" si="25"/>
        <v>59</v>
      </c>
      <c r="AX61" s="29">
        <f t="shared" si="26"/>
        <v>52</v>
      </c>
      <c r="AY61" s="35">
        <f t="shared" si="27"/>
        <v>-2</v>
      </c>
      <c r="AZ61" s="28">
        <f t="shared" si="28"/>
        <v>-1</v>
      </c>
      <c r="BA61" s="29">
        <f t="shared" si="29"/>
        <v>59</v>
      </c>
      <c r="BB61" s="29">
        <f t="shared" si="30"/>
        <v>58</v>
      </c>
      <c r="BC61" s="35">
        <f t="shared" si="38"/>
        <v>0</v>
      </c>
      <c r="BD61" s="30" t="str">
        <f>IF($T61=BD$1,MAX(BD$2:BD60)+$AK61,"")</f>
        <v/>
      </c>
      <c r="BE61" s="30" t="str">
        <f>IF($T61=BE$1,MAX(BE$2:BE60)+$AK61,"")</f>
        <v/>
      </c>
      <c r="BF61" s="30" t="str">
        <f>IF($T61=BF$1,MAX(BF$2:BF60)+$AK61,"")</f>
        <v/>
      </c>
      <c r="BG61" s="30" t="str">
        <f>IF($T61=BG$1,MAX(BG$2:BG60)+$AK61,"")</f>
        <v/>
      </c>
      <c r="BH61" s="30" t="str">
        <f>IF($T61=BH$1,MAX(BH$2:BH60)+$AK61,"")</f>
        <v/>
      </c>
      <c r="BI61" s="30" t="str">
        <f>IF($T61=BI$1,MAX(BI$2:BI60)+$AK61,"")</f>
        <v/>
      </c>
      <c r="BJ61" s="30" t="str">
        <f>IF($T61=BJ$1,MAX(BJ$2:BJ60)+$AK61,"")</f>
        <v/>
      </c>
      <c r="BK61" s="30" t="str">
        <f>IF($T61=BK$1,MAX(BK$2:BK60)+$AK61,"")</f>
        <v/>
      </c>
      <c r="BL61" s="30" t="str">
        <f>IF($T61=BL$1,MAX(BL$2:BL60)+$AK61,"")</f>
        <v/>
      </c>
      <c r="BM61" s="30" t="str">
        <f>IF($T61=BM$1,MAX(BM$2:BM60)+$AK61,"")</f>
        <v/>
      </c>
      <c r="BN61" s="30" t="str">
        <f>IF($T61=BN$1,MAX(BN$2:BN60)+$AK61,"")</f>
        <v/>
      </c>
      <c r="BO61" s="30" t="str">
        <f>IF($T61=BO$1,MAX(BO$2:BO60)+$AK61,"")</f>
        <v/>
      </c>
      <c r="BP61" s="30" t="str">
        <f>IF($T61=BP$1,MAX(BP$2:BP60)+$AK61,"")</f>
        <v/>
      </c>
      <c r="BQ61" s="30" t="str">
        <f>IF($T61=BQ$1,MAX(BQ$2:BQ60)+$AK61,"")</f>
        <v/>
      </c>
      <c r="BR61" s="30" t="str">
        <f>IF($T61=BR$1,MAX(BR$2:BR60)+$AK61,"")</f>
        <v/>
      </c>
      <c r="BS61" s="30" t="str">
        <f>IF($T61=BS$1,MAX(BS$2:BS60)+$AK61,"")</f>
        <v/>
      </c>
      <c r="BT61" s="30" t="str">
        <f>IF($T61=BT$1,MAX(BT$2:BT60)+$AK61,"")</f>
        <v/>
      </c>
    </row>
    <row r="62" spans="1:72" x14ac:dyDescent="0.2">
      <c r="A62" s="71">
        <f t="shared" si="31"/>
        <v>2111</v>
      </c>
      <c r="B62" s="23">
        <f t="shared" si="42"/>
        <v>0</v>
      </c>
      <c r="C62" s="29" t="str">
        <f t="shared" si="0"/>
        <v/>
      </c>
      <c r="D62" s="142"/>
      <c r="E62" s="143"/>
      <c r="F62" s="150"/>
      <c r="G62" s="138"/>
      <c r="H62" s="138"/>
      <c r="I62" s="1"/>
      <c r="J62" s="145"/>
      <c r="K62" s="231"/>
      <c r="L62" s="31" t="str">
        <f t="shared" si="43"/>
        <v/>
      </c>
      <c r="M62" s="30" t="str">
        <f t="shared" si="1"/>
        <v/>
      </c>
      <c r="N62" s="32" t="str">
        <f t="shared" si="2"/>
        <v/>
      </c>
      <c r="O62" s="32" t="str">
        <f t="shared" si="3"/>
        <v/>
      </c>
      <c r="P62" s="33" t="str">
        <f t="shared" si="44"/>
        <v/>
      </c>
      <c r="R62" s="30" t="str">
        <f t="shared" si="5"/>
        <v/>
      </c>
      <c r="U62" s="30" t="str">
        <f t="shared" si="6"/>
        <v/>
      </c>
      <c r="V62" s="32" t="str">
        <f t="shared" si="7"/>
        <v/>
      </c>
      <c r="W62" s="32" t="str">
        <f t="shared" si="8"/>
        <v/>
      </c>
      <c r="X62" s="28">
        <f t="shared" si="9"/>
        <v>11</v>
      </c>
      <c r="Y62" s="29">
        <f t="shared" si="10"/>
        <v>33</v>
      </c>
      <c r="Z62" s="29">
        <f t="shared" si="11"/>
        <v>17</v>
      </c>
      <c r="AA62" s="35" t="str">
        <f t="shared" si="12"/>
        <v/>
      </c>
      <c r="AB62" s="35">
        <f t="shared" si="39"/>
        <v>8</v>
      </c>
      <c r="AC62" s="35">
        <f t="shared" si="40"/>
        <v>41597</v>
      </c>
      <c r="AD62" s="35">
        <f t="shared" si="13"/>
        <v>5199</v>
      </c>
      <c r="AE62" s="28">
        <f t="shared" si="14"/>
        <v>1</v>
      </c>
      <c r="AF62" s="29">
        <f t="shared" si="15"/>
        <v>26</v>
      </c>
      <c r="AG62" s="29">
        <f t="shared" si="16"/>
        <v>39</v>
      </c>
      <c r="AH62" s="35">
        <f t="shared" si="17"/>
        <v>0</v>
      </c>
      <c r="AI62" s="34">
        <f t="shared" si="32"/>
        <v>-5792</v>
      </c>
      <c r="AJ62" s="34">
        <f t="shared" si="41"/>
        <v>-40550</v>
      </c>
      <c r="AK62" s="30" t="str">
        <f t="shared" si="45"/>
        <v/>
      </c>
      <c r="AL62" s="35">
        <f t="shared" si="33"/>
        <v>0</v>
      </c>
      <c r="AM62" s="35">
        <f t="shared" si="34"/>
        <v>56</v>
      </c>
      <c r="AN62" s="35">
        <f t="shared" si="35"/>
        <v>56</v>
      </c>
      <c r="AO62" s="35">
        <f t="shared" si="36"/>
        <v>0</v>
      </c>
      <c r="AP62" s="35">
        <f t="shared" si="37"/>
        <v>20.577777777777779</v>
      </c>
      <c r="AQ62" s="35">
        <f t="shared" si="19"/>
        <v>0</v>
      </c>
      <c r="AR62" s="28">
        <f t="shared" si="20"/>
        <v>0</v>
      </c>
      <c r="AS62" s="29">
        <f t="shared" si="21"/>
        <v>0</v>
      </c>
      <c r="AT62" s="29">
        <f t="shared" si="22"/>
        <v>0</v>
      </c>
      <c r="AU62" s="35">
        <f t="shared" si="23"/>
        <v>-8</v>
      </c>
      <c r="AV62" s="28">
        <f t="shared" si="24"/>
        <v>-1</v>
      </c>
      <c r="AW62" s="29">
        <f t="shared" si="25"/>
        <v>59</v>
      </c>
      <c r="AX62" s="29">
        <f t="shared" si="26"/>
        <v>52</v>
      </c>
      <c r="AY62" s="35">
        <f t="shared" si="27"/>
        <v>-2</v>
      </c>
      <c r="AZ62" s="28">
        <f t="shared" si="28"/>
        <v>-1</v>
      </c>
      <c r="BA62" s="29">
        <f t="shared" si="29"/>
        <v>59</v>
      </c>
      <c r="BB62" s="29">
        <f t="shared" si="30"/>
        <v>58</v>
      </c>
      <c r="BC62" s="35">
        <f t="shared" si="38"/>
        <v>0</v>
      </c>
      <c r="BD62" s="30" t="str">
        <f>IF($T62=BD$1,MAX(BD$2:BD61)+$AK62,"")</f>
        <v/>
      </c>
      <c r="BE62" s="30" t="str">
        <f>IF($T62=BE$1,MAX(BE$2:BE61)+$AK62,"")</f>
        <v/>
      </c>
      <c r="BF62" s="30" t="str">
        <f>IF($T62=BF$1,MAX(BF$2:BF61)+$AK62,"")</f>
        <v/>
      </c>
      <c r="BG62" s="30" t="str">
        <f>IF($T62=BG$1,MAX(BG$2:BG61)+$AK62,"")</f>
        <v/>
      </c>
      <c r="BH62" s="30" t="str">
        <f>IF($T62=BH$1,MAX(BH$2:BH61)+$AK62,"")</f>
        <v/>
      </c>
      <c r="BI62" s="30" t="str">
        <f>IF($T62=BI$1,MAX(BI$2:BI61)+$AK62,"")</f>
        <v/>
      </c>
      <c r="BJ62" s="30" t="str">
        <f>IF($T62=BJ$1,MAX(BJ$2:BJ61)+$AK62,"")</f>
        <v/>
      </c>
      <c r="BK62" s="30" t="str">
        <f>IF($T62=BK$1,MAX(BK$2:BK61)+$AK62,"")</f>
        <v/>
      </c>
      <c r="BL62" s="30" t="str">
        <f>IF($T62=BL$1,MAX(BL$2:BL61)+$AK62,"")</f>
        <v/>
      </c>
      <c r="BM62" s="30" t="str">
        <f>IF($T62=BM$1,MAX(BM$2:BM61)+$AK62,"")</f>
        <v/>
      </c>
      <c r="BN62" s="30" t="str">
        <f>IF($T62=BN$1,MAX(BN$2:BN61)+$AK62,"")</f>
        <v/>
      </c>
      <c r="BO62" s="30" t="str">
        <f>IF($T62=BO$1,MAX(BO$2:BO61)+$AK62,"")</f>
        <v/>
      </c>
      <c r="BP62" s="30" t="str">
        <f>IF($T62=BP$1,MAX(BP$2:BP61)+$AK62,"")</f>
        <v/>
      </c>
      <c r="BQ62" s="30" t="str">
        <f>IF($T62=BQ$1,MAX(BQ$2:BQ61)+$AK62,"")</f>
        <v/>
      </c>
      <c r="BR62" s="30" t="str">
        <f>IF($T62=BR$1,MAX(BR$2:BR61)+$AK62,"")</f>
        <v/>
      </c>
      <c r="BS62" s="30" t="str">
        <f>IF($T62=BS$1,MAX(BS$2:BS61)+$AK62,"")</f>
        <v/>
      </c>
      <c r="BT62" s="30" t="str">
        <f>IF($T62=BT$1,MAX(BT$2:BT61)+$AK62,"")</f>
        <v/>
      </c>
    </row>
    <row r="63" spans="1:72" x14ac:dyDescent="0.2">
      <c r="A63" s="71">
        <f t="shared" si="31"/>
        <v>2211</v>
      </c>
      <c r="B63" s="23">
        <f t="shared" si="42"/>
        <v>0</v>
      </c>
      <c r="C63" s="29" t="str">
        <f t="shared" si="0"/>
        <v/>
      </c>
      <c r="D63" s="142"/>
      <c r="E63" s="143"/>
      <c r="F63" s="150"/>
      <c r="G63" s="138"/>
      <c r="H63" s="138"/>
      <c r="I63" s="1"/>
      <c r="J63" s="145"/>
      <c r="K63" s="248"/>
      <c r="L63" s="31" t="str">
        <f t="shared" si="43"/>
        <v/>
      </c>
      <c r="M63" s="30" t="str">
        <f t="shared" si="1"/>
        <v/>
      </c>
      <c r="N63" s="32" t="str">
        <f t="shared" si="2"/>
        <v/>
      </c>
      <c r="O63" s="32" t="str">
        <f t="shared" si="3"/>
        <v/>
      </c>
      <c r="P63" s="33" t="str">
        <f t="shared" si="44"/>
        <v/>
      </c>
      <c r="R63" s="30" t="str">
        <f t="shared" si="5"/>
        <v/>
      </c>
      <c r="U63" s="30" t="str">
        <f t="shared" si="6"/>
        <v/>
      </c>
      <c r="V63" s="32" t="str">
        <f t="shared" si="7"/>
        <v/>
      </c>
      <c r="W63" s="32" t="str">
        <f t="shared" si="8"/>
        <v/>
      </c>
      <c r="X63" s="28">
        <f t="shared" si="9"/>
        <v>11</v>
      </c>
      <c r="Y63" s="29">
        <f t="shared" si="10"/>
        <v>33</v>
      </c>
      <c r="Z63" s="29">
        <f t="shared" si="11"/>
        <v>17</v>
      </c>
      <c r="AA63" s="35" t="str">
        <f t="shared" si="12"/>
        <v/>
      </c>
      <c r="AB63" s="35">
        <f t="shared" si="39"/>
        <v>8</v>
      </c>
      <c r="AC63" s="35">
        <f t="shared" si="40"/>
        <v>41597</v>
      </c>
      <c r="AD63" s="35">
        <f t="shared" si="13"/>
        <v>5199</v>
      </c>
      <c r="AE63" s="28">
        <f t="shared" si="14"/>
        <v>1</v>
      </c>
      <c r="AF63" s="29">
        <f t="shared" si="15"/>
        <v>26</v>
      </c>
      <c r="AG63" s="29">
        <f t="shared" si="16"/>
        <v>39</v>
      </c>
      <c r="AH63" s="35">
        <f t="shared" si="17"/>
        <v>0</v>
      </c>
      <c r="AI63" s="34">
        <f t="shared" si="32"/>
        <v>-5792</v>
      </c>
      <c r="AJ63" s="34">
        <f t="shared" si="41"/>
        <v>-40550</v>
      </c>
      <c r="AK63" s="30" t="str">
        <f t="shared" si="45"/>
        <v/>
      </c>
      <c r="AL63" s="35">
        <f t="shared" si="33"/>
        <v>0</v>
      </c>
      <c r="AM63" s="35">
        <f t="shared" si="34"/>
        <v>56</v>
      </c>
      <c r="AN63" s="35">
        <f t="shared" si="35"/>
        <v>56</v>
      </c>
      <c r="AO63" s="35">
        <f t="shared" si="36"/>
        <v>0</v>
      </c>
      <c r="AP63" s="35">
        <f t="shared" si="37"/>
        <v>20.577777777777779</v>
      </c>
      <c r="AQ63" s="35">
        <f t="shared" si="19"/>
        <v>0</v>
      </c>
      <c r="AR63" s="28">
        <f t="shared" si="20"/>
        <v>0</v>
      </c>
      <c r="AS63" s="29">
        <f t="shared" si="21"/>
        <v>0</v>
      </c>
      <c r="AT63" s="29">
        <f t="shared" si="22"/>
        <v>0</v>
      </c>
      <c r="AU63" s="35">
        <f t="shared" si="23"/>
        <v>-8</v>
      </c>
      <c r="AV63" s="28">
        <f t="shared" si="24"/>
        <v>-1</v>
      </c>
      <c r="AW63" s="29">
        <f t="shared" si="25"/>
        <v>59</v>
      </c>
      <c r="AX63" s="29">
        <f t="shared" si="26"/>
        <v>52</v>
      </c>
      <c r="AY63" s="35">
        <f t="shared" si="27"/>
        <v>-2</v>
      </c>
      <c r="AZ63" s="28">
        <f t="shared" si="28"/>
        <v>-1</v>
      </c>
      <c r="BA63" s="29">
        <f t="shared" si="29"/>
        <v>59</v>
      </c>
      <c r="BB63" s="29">
        <f t="shared" si="30"/>
        <v>58</v>
      </c>
      <c r="BC63" s="35">
        <f t="shared" si="38"/>
        <v>0</v>
      </c>
      <c r="BD63" s="30" t="str">
        <f>IF($T63=BD$1,MAX(BD$2:BD62)+$AK63,"")</f>
        <v/>
      </c>
      <c r="BE63" s="30" t="str">
        <f>IF($T63=BE$1,MAX(BE$2:BE62)+$AK63,"")</f>
        <v/>
      </c>
      <c r="BF63" s="30" t="str">
        <f>IF($T63=BF$1,MAX(BF$2:BF62)+$AK63,"")</f>
        <v/>
      </c>
      <c r="BG63" s="30" t="str">
        <f>IF($T63=BG$1,MAX(BG$2:BG62)+$AK63,"")</f>
        <v/>
      </c>
      <c r="BH63" s="30" t="str">
        <f>IF($T63=BH$1,MAX(BH$2:BH62)+$AK63,"")</f>
        <v/>
      </c>
      <c r="BI63" s="30" t="str">
        <f>IF($T63=BI$1,MAX(BI$2:BI62)+$AK63,"")</f>
        <v/>
      </c>
      <c r="BJ63" s="30" t="str">
        <f>IF($T63=BJ$1,MAX(BJ$2:BJ62)+$AK63,"")</f>
        <v/>
      </c>
      <c r="BK63" s="30" t="str">
        <f>IF($T63=BK$1,MAX(BK$2:BK62)+$AK63,"")</f>
        <v/>
      </c>
      <c r="BL63" s="30" t="str">
        <f>IF($T63=BL$1,MAX(BL$2:BL62)+$AK63,"")</f>
        <v/>
      </c>
      <c r="BM63" s="30" t="str">
        <f>IF($T63=BM$1,MAX(BM$2:BM62)+$AK63,"")</f>
        <v/>
      </c>
      <c r="BN63" s="30" t="str">
        <f>IF($T63=BN$1,MAX(BN$2:BN62)+$AK63,"")</f>
        <v/>
      </c>
      <c r="BO63" s="30" t="str">
        <f>IF($T63=BO$1,MAX(BO$2:BO62)+$AK63,"")</f>
        <v/>
      </c>
      <c r="BP63" s="30" t="str">
        <f>IF($T63=BP$1,MAX(BP$2:BP62)+$AK63,"")</f>
        <v/>
      </c>
      <c r="BQ63" s="30" t="str">
        <f>IF($T63=BQ$1,MAX(BQ$2:BQ62)+$AK63,"")</f>
        <v/>
      </c>
      <c r="BR63" s="30" t="str">
        <f>IF($T63=BR$1,MAX(BR$2:BR62)+$AK63,"")</f>
        <v/>
      </c>
      <c r="BS63" s="30" t="str">
        <f>IF($T63=BS$1,MAX(BS$2:BS62)+$AK63,"")</f>
        <v/>
      </c>
      <c r="BT63" s="30" t="str">
        <f>IF($T63=BT$1,MAX(BT$2:BT62)+$AK63,"")</f>
        <v/>
      </c>
    </row>
    <row r="64" spans="1:72" x14ac:dyDescent="0.2">
      <c r="A64" s="71">
        <f t="shared" si="31"/>
        <v>2311</v>
      </c>
      <c r="B64" s="23">
        <f t="shared" si="42"/>
        <v>0</v>
      </c>
      <c r="C64" s="29" t="str">
        <f t="shared" si="0"/>
        <v/>
      </c>
      <c r="D64" s="142"/>
      <c r="E64" s="143"/>
      <c r="F64" s="150"/>
      <c r="G64" s="138"/>
      <c r="H64" s="138"/>
      <c r="I64" s="1"/>
      <c r="J64" s="145"/>
      <c r="K64" s="248"/>
      <c r="L64" s="31" t="str">
        <f t="shared" si="43"/>
        <v/>
      </c>
      <c r="M64" s="30" t="str">
        <f t="shared" si="1"/>
        <v/>
      </c>
      <c r="N64" s="32" t="str">
        <f t="shared" si="2"/>
        <v/>
      </c>
      <c r="O64" s="32" t="str">
        <f t="shared" si="3"/>
        <v/>
      </c>
      <c r="P64" s="33" t="str">
        <f t="shared" si="44"/>
        <v/>
      </c>
      <c r="R64" s="30" t="str">
        <f t="shared" si="5"/>
        <v/>
      </c>
      <c r="U64" s="30" t="str">
        <f t="shared" si="6"/>
        <v/>
      </c>
      <c r="V64" s="32" t="str">
        <f t="shared" si="7"/>
        <v/>
      </c>
      <c r="W64" s="32" t="str">
        <f t="shared" si="8"/>
        <v/>
      </c>
      <c r="X64" s="28">
        <f t="shared" si="9"/>
        <v>11</v>
      </c>
      <c r="Y64" s="29">
        <f t="shared" si="10"/>
        <v>33</v>
      </c>
      <c r="Z64" s="29">
        <f t="shared" si="11"/>
        <v>17</v>
      </c>
      <c r="AA64" s="35" t="str">
        <f t="shared" si="12"/>
        <v/>
      </c>
      <c r="AB64" s="35">
        <f t="shared" si="39"/>
        <v>8</v>
      </c>
      <c r="AC64" s="35">
        <f t="shared" si="40"/>
        <v>41597</v>
      </c>
      <c r="AD64" s="35">
        <f t="shared" si="13"/>
        <v>5199</v>
      </c>
      <c r="AE64" s="28">
        <f t="shared" si="14"/>
        <v>1</v>
      </c>
      <c r="AF64" s="29">
        <f t="shared" si="15"/>
        <v>26</v>
      </c>
      <c r="AG64" s="29">
        <f t="shared" si="16"/>
        <v>39</v>
      </c>
      <c r="AH64" s="35">
        <f t="shared" si="17"/>
        <v>0</v>
      </c>
      <c r="AI64" s="34">
        <f t="shared" si="32"/>
        <v>-5792</v>
      </c>
      <c r="AJ64" s="34">
        <f t="shared" si="41"/>
        <v>-40550</v>
      </c>
      <c r="AK64" s="30" t="str">
        <f t="shared" si="45"/>
        <v/>
      </c>
      <c r="AL64" s="35">
        <f t="shared" si="33"/>
        <v>0</v>
      </c>
      <c r="AM64" s="35">
        <f t="shared" si="34"/>
        <v>56</v>
      </c>
      <c r="AN64" s="35">
        <f t="shared" si="35"/>
        <v>56</v>
      </c>
      <c r="AO64" s="35">
        <f t="shared" si="36"/>
        <v>0</v>
      </c>
      <c r="AP64" s="35">
        <f t="shared" si="37"/>
        <v>20.577777777777779</v>
      </c>
      <c r="AQ64" s="35">
        <f t="shared" si="19"/>
        <v>0</v>
      </c>
      <c r="AR64" s="28">
        <f t="shared" si="20"/>
        <v>0</v>
      </c>
      <c r="AS64" s="29">
        <f t="shared" si="21"/>
        <v>0</v>
      </c>
      <c r="AT64" s="29">
        <f t="shared" si="22"/>
        <v>0</v>
      </c>
      <c r="AU64" s="35">
        <f t="shared" si="23"/>
        <v>-8</v>
      </c>
      <c r="AV64" s="28">
        <f t="shared" si="24"/>
        <v>-1</v>
      </c>
      <c r="AW64" s="29">
        <f t="shared" si="25"/>
        <v>59</v>
      </c>
      <c r="AX64" s="29">
        <f t="shared" si="26"/>
        <v>52</v>
      </c>
      <c r="AY64" s="35">
        <f t="shared" si="27"/>
        <v>-2</v>
      </c>
      <c r="AZ64" s="28">
        <f t="shared" si="28"/>
        <v>-1</v>
      </c>
      <c r="BA64" s="29">
        <f t="shared" si="29"/>
        <v>59</v>
      </c>
      <c r="BB64" s="29">
        <f t="shared" si="30"/>
        <v>58</v>
      </c>
      <c r="BC64" s="35">
        <f t="shared" si="38"/>
        <v>0</v>
      </c>
      <c r="BD64" s="30" t="str">
        <f>IF($T64=BD$1,MAX(BD$2:BD63)+$AK64,"")</f>
        <v/>
      </c>
      <c r="BE64" s="30" t="str">
        <f>IF($T64=BE$1,MAX(BE$2:BE63)+$AK64,"")</f>
        <v/>
      </c>
      <c r="BF64" s="30" t="str">
        <f>IF($T64=BF$1,MAX(BF$2:BF63)+$AK64,"")</f>
        <v/>
      </c>
      <c r="BG64" s="30" t="str">
        <f>IF($T64=BG$1,MAX(BG$2:BG63)+$AK64,"")</f>
        <v/>
      </c>
      <c r="BH64" s="30" t="str">
        <f>IF($T64=BH$1,MAX(BH$2:BH63)+$AK64,"")</f>
        <v/>
      </c>
      <c r="BI64" s="30" t="str">
        <f>IF($T64=BI$1,MAX(BI$2:BI63)+$AK64,"")</f>
        <v/>
      </c>
      <c r="BJ64" s="30" t="str">
        <f>IF($T64=BJ$1,MAX(BJ$2:BJ63)+$AK64,"")</f>
        <v/>
      </c>
      <c r="BK64" s="30" t="str">
        <f>IF($T64=BK$1,MAX(BK$2:BK63)+$AK64,"")</f>
        <v/>
      </c>
      <c r="BL64" s="30" t="str">
        <f>IF($T64=BL$1,MAX(BL$2:BL63)+$AK64,"")</f>
        <v/>
      </c>
      <c r="BM64" s="30" t="str">
        <f>IF($T64=BM$1,MAX(BM$2:BM63)+$AK64,"")</f>
        <v/>
      </c>
      <c r="BN64" s="30" t="str">
        <f>IF($T64=BN$1,MAX(BN$2:BN63)+$AK64,"")</f>
        <v/>
      </c>
      <c r="BO64" s="30" t="str">
        <f>IF($T64=BO$1,MAX(BO$2:BO63)+$AK64,"")</f>
        <v/>
      </c>
      <c r="BP64" s="30" t="str">
        <f>IF($T64=BP$1,MAX(BP$2:BP63)+$AK64,"")</f>
        <v/>
      </c>
      <c r="BQ64" s="30" t="str">
        <f>IF($T64=BQ$1,MAX(BQ$2:BQ63)+$AK64,"")</f>
        <v/>
      </c>
      <c r="BR64" s="30" t="str">
        <f>IF($T64=BR$1,MAX(BR$2:BR63)+$AK64,"")</f>
        <v/>
      </c>
      <c r="BS64" s="30" t="str">
        <f>IF($T64=BS$1,MAX(BS$2:BS63)+$AK64,"")</f>
        <v/>
      </c>
      <c r="BT64" s="30" t="str">
        <f>IF($T64=BT$1,MAX(BT$2:BT63)+$AK64,"")</f>
        <v/>
      </c>
    </row>
    <row r="65" spans="1:72" x14ac:dyDescent="0.2">
      <c r="A65" s="71">
        <f t="shared" si="31"/>
        <v>2411</v>
      </c>
      <c r="B65" s="23">
        <f t="shared" si="42"/>
        <v>0</v>
      </c>
      <c r="C65" s="29" t="str">
        <f t="shared" si="0"/>
        <v/>
      </c>
      <c r="D65" s="142"/>
      <c r="E65" s="143"/>
      <c r="F65" s="150"/>
      <c r="G65" s="138"/>
      <c r="H65" s="138"/>
      <c r="I65" s="1"/>
      <c r="J65" s="145"/>
      <c r="K65" s="231"/>
      <c r="L65" s="31" t="str">
        <f t="shared" si="43"/>
        <v/>
      </c>
      <c r="M65" s="30" t="str">
        <f t="shared" si="1"/>
        <v/>
      </c>
      <c r="N65" s="32" t="str">
        <f t="shared" si="2"/>
        <v/>
      </c>
      <c r="O65" s="32" t="str">
        <f t="shared" si="3"/>
        <v/>
      </c>
      <c r="P65" s="33" t="str">
        <f t="shared" si="44"/>
        <v/>
      </c>
      <c r="R65" s="30" t="str">
        <f t="shared" si="5"/>
        <v/>
      </c>
      <c r="U65" s="30" t="str">
        <f t="shared" si="6"/>
        <v/>
      </c>
      <c r="V65" s="32" t="str">
        <f t="shared" si="7"/>
        <v/>
      </c>
      <c r="W65" s="32" t="str">
        <f t="shared" si="8"/>
        <v/>
      </c>
      <c r="X65" s="28">
        <f t="shared" si="9"/>
        <v>11</v>
      </c>
      <c r="Y65" s="29">
        <f t="shared" si="10"/>
        <v>33</v>
      </c>
      <c r="Z65" s="29">
        <f t="shared" si="11"/>
        <v>17</v>
      </c>
      <c r="AA65" s="35" t="str">
        <f t="shared" si="12"/>
        <v/>
      </c>
      <c r="AB65" s="35">
        <f t="shared" si="39"/>
        <v>8</v>
      </c>
      <c r="AC65" s="35">
        <f t="shared" si="40"/>
        <v>41597</v>
      </c>
      <c r="AD65" s="35">
        <f t="shared" si="13"/>
        <v>5199</v>
      </c>
      <c r="AE65" s="28">
        <f t="shared" si="14"/>
        <v>1</v>
      </c>
      <c r="AF65" s="29">
        <f t="shared" si="15"/>
        <v>26</v>
      </c>
      <c r="AG65" s="29">
        <f t="shared" si="16"/>
        <v>39</v>
      </c>
      <c r="AH65" s="35">
        <f t="shared" si="17"/>
        <v>0</v>
      </c>
      <c r="AI65" s="34">
        <f t="shared" si="32"/>
        <v>-5792</v>
      </c>
      <c r="AJ65" s="34">
        <f t="shared" si="41"/>
        <v>-40550</v>
      </c>
      <c r="AK65" s="30" t="str">
        <f t="shared" si="45"/>
        <v/>
      </c>
      <c r="AL65" s="35">
        <f t="shared" si="33"/>
        <v>0</v>
      </c>
      <c r="AM65" s="35">
        <f t="shared" si="34"/>
        <v>56</v>
      </c>
      <c r="AN65" s="35">
        <f t="shared" si="35"/>
        <v>56</v>
      </c>
      <c r="AO65" s="35">
        <f t="shared" si="36"/>
        <v>0</v>
      </c>
      <c r="AP65" s="35">
        <f t="shared" si="37"/>
        <v>20.577777777777779</v>
      </c>
      <c r="AQ65" s="35">
        <f t="shared" si="19"/>
        <v>0</v>
      </c>
      <c r="AR65" s="28">
        <f t="shared" si="20"/>
        <v>0</v>
      </c>
      <c r="AS65" s="29">
        <f t="shared" si="21"/>
        <v>0</v>
      </c>
      <c r="AT65" s="29">
        <f t="shared" si="22"/>
        <v>0</v>
      </c>
      <c r="AU65" s="35">
        <f t="shared" si="23"/>
        <v>-8</v>
      </c>
      <c r="AV65" s="28">
        <f t="shared" si="24"/>
        <v>-1</v>
      </c>
      <c r="AW65" s="29">
        <f t="shared" si="25"/>
        <v>59</v>
      </c>
      <c r="AX65" s="29">
        <f t="shared" si="26"/>
        <v>52</v>
      </c>
      <c r="AY65" s="35">
        <f t="shared" si="27"/>
        <v>-2</v>
      </c>
      <c r="AZ65" s="28">
        <f t="shared" si="28"/>
        <v>-1</v>
      </c>
      <c r="BA65" s="29">
        <f t="shared" si="29"/>
        <v>59</v>
      </c>
      <c r="BB65" s="29">
        <f t="shared" si="30"/>
        <v>58</v>
      </c>
      <c r="BC65" s="35">
        <f t="shared" si="38"/>
        <v>0</v>
      </c>
      <c r="BD65" s="30" t="str">
        <f>IF($T65=BD$1,MAX(BD$2:BD64)+$AK65,"")</f>
        <v/>
      </c>
      <c r="BE65" s="30" t="str">
        <f>IF($T65=BE$1,MAX(BE$2:BE64)+$AK65,"")</f>
        <v/>
      </c>
      <c r="BF65" s="30" t="str">
        <f>IF($T65=BF$1,MAX(BF$2:BF64)+$AK65,"")</f>
        <v/>
      </c>
      <c r="BG65" s="30" t="str">
        <f>IF($T65=BG$1,MAX(BG$2:BG64)+$AK65,"")</f>
        <v/>
      </c>
      <c r="BH65" s="30" t="str">
        <f>IF($T65=BH$1,MAX(BH$2:BH64)+$AK65,"")</f>
        <v/>
      </c>
      <c r="BI65" s="30" t="str">
        <f>IF($T65=BI$1,MAX(BI$2:BI64)+$AK65,"")</f>
        <v/>
      </c>
      <c r="BJ65" s="30" t="str">
        <f>IF($T65=BJ$1,MAX(BJ$2:BJ64)+$AK65,"")</f>
        <v/>
      </c>
      <c r="BK65" s="30" t="str">
        <f>IF($T65=BK$1,MAX(BK$2:BK64)+$AK65,"")</f>
        <v/>
      </c>
      <c r="BL65" s="30" t="str">
        <f>IF($T65=BL$1,MAX(BL$2:BL64)+$AK65,"")</f>
        <v/>
      </c>
      <c r="BM65" s="30" t="str">
        <f>IF($T65=BM$1,MAX(BM$2:BM64)+$AK65,"")</f>
        <v/>
      </c>
      <c r="BN65" s="30" t="str">
        <f>IF($T65=BN$1,MAX(BN$2:BN64)+$AK65,"")</f>
        <v/>
      </c>
      <c r="BO65" s="30" t="str">
        <f>IF($T65=BO$1,MAX(BO$2:BO64)+$AK65,"")</f>
        <v/>
      </c>
      <c r="BP65" s="30" t="str">
        <f>IF($T65=BP$1,MAX(BP$2:BP64)+$AK65,"")</f>
        <v/>
      </c>
      <c r="BQ65" s="30" t="str">
        <f>IF($T65=BQ$1,MAX(BQ$2:BQ64)+$AK65,"")</f>
        <v/>
      </c>
      <c r="BR65" s="30" t="str">
        <f>IF($T65=BR$1,MAX(BR$2:BR64)+$AK65,"")</f>
        <v/>
      </c>
      <c r="BS65" s="30" t="str">
        <f>IF($T65=BS$1,MAX(BS$2:BS64)+$AK65,"")</f>
        <v/>
      </c>
      <c r="BT65" s="30" t="str">
        <f>IF($T65=BT$1,MAX(BT$2:BT64)+$AK65,"")</f>
        <v/>
      </c>
    </row>
    <row r="66" spans="1:72" x14ac:dyDescent="0.2">
      <c r="A66" s="71">
        <f t="shared" si="31"/>
        <v>2511</v>
      </c>
      <c r="B66" s="23">
        <f t="shared" si="42"/>
        <v>0</v>
      </c>
      <c r="C66" s="29" t="str">
        <f t="shared" si="0"/>
        <v/>
      </c>
      <c r="D66" s="142"/>
      <c r="E66" s="143"/>
      <c r="F66" s="150"/>
      <c r="G66" s="138"/>
      <c r="H66" s="138"/>
      <c r="I66" s="1"/>
      <c r="J66" s="145"/>
      <c r="K66" s="231"/>
      <c r="L66" s="31" t="str">
        <f t="shared" si="43"/>
        <v/>
      </c>
      <c r="M66" s="30" t="str">
        <f t="shared" si="1"/>
        <v/>
      </c>
      <c r="N66" s="32" t="str">
        <f t="shared" si="2"/>
        <v/>
      </c>
      <c r="O66" s="32" t="str">
        <f t="shared" si="3"/>
        <v/>
      </c>
      <c r="P66" s="33" t="str">
        <f t="shared" si="44"/>
        <v/>
      </c>
      <c r="R66" s="30" t="str">
        <f t="shared" si="5"/>
        <v/>
      </c>
      <c r="U66" s="30" t="str">
        <f t="shared" si="6"/>
        <v/>
      </c>
      <c r="V66" s="32" t="str">
        <f t="shared" si="7"/>
        <v/>
      </c>
      <c r="W66" s="32" t="str">
        <f t="shared" si="8"/>
        <v/>
      </c>
      <c r="X66" s="28">
        <f t="shared" si="9"/>
        <v>11</v>
      </c>
      <c r="Y66" s="29">
        <f t="shared" si="10"/>
        <v>33</v>
      </c>
      <c r="Z66" s="29">
        <f t="shared" si="11"/>
        <v>17</v>
      </c>
      <c r="AA66" s="35" t="str">
        <f t="shared" si="12"/>
        <v/>
      </c>
      <c r="AB66" s="35">
        <f t="shared" si="39"/>
        <v>8</v>
      </c>
      <c r="AC66" s="35">
        <f t="shared" si="40"/>
        <v>41597</v>
      </c>
      <c r="AD66" s="35">
        <f t="shared" si="13"/>
        <v>5199</v>
      </c>
      <c r="AE66" s="28">
        <f t="shared" si="14"/>
        <v>1</v>
      </c>
      <c r="AF66" s="29">
        <f t="shared" si="15"/>
        <v>26</v>
      </c>
      <c r="AG66" s="29">
        <f t="shared" si="16"/>
        <v>39</v>
      </c>
      <c r="AH66" s="35">
        <f t="shared" si="17"/>
        <v>0</v>
      </c>
      <c r="AI66" s="34">
        <f t="shared" si="32"/>
        <v>-5792</v>
      </c>
      <c r="AJ66" s="34">
        <f t="shared" si="41"/>
        <v>-40550</v>
      </c>
      <c r="AK66" s="30" t="str">
        <f t="shared" si="45"/>
        <v/>
      </c>
      <c r="AL66" s="35">
        <f t="shared" si="33"/>
        <v>0</v>
      </c>
      <c r="AM66" s="35">
        <f t="shared" si="34"/>
        <v>56</v>
      </c>
      <c r="AN66" s="35">
        <f t="shared" si="35"/>
        <v>56</v>
      </c>
      <c r="AO66" s="35">
        <f t="shared" si="36"/>
        <v>0</v>
      </c>
      <c r="AP66" s="35">
        <f t="shared" si="37"/>
        <v>20.577777777777779</v>
      </c>
      <c r="AQ66" s="35">
        <f t="shared" si="19"/>
        <v>0</v>
      </c>
      <c r="AR66" s="28">
        <f t="shared" si="20"/>
        <v>0</v>
      </c>
      <c r="AS66" s="29">
        <f t="shared" si="21"/>
        <v>0</v>
      </c>
      <c r="AT66" s="29">
        <f t="shared" si="22"/>
        <v>0</v>
      </c>
      <c r="AU66" s="35">
        <f t="shared" si="23"/>
        <v>-8</v>
      </c>
      <c r="AV66" s="28">
        <f t="shared" si="24"/>
        <v>-1</v>
      </c>
      <c r="AW66" s="29">
        <f t="shared" si="25"/>
        <v>59</v>
      </c>
      <c r="AX66" s="29">
        <f t="shared" si="26"/>
        <v>52</v>
      </c>
      <c r="AY66" s="35">
        <f t="shared" si="27"/>
        <v>-2</v>
      </c>
      <c r="AZ66" s="28">
        <f t="shared" si="28"/>
        <v>-1</v>
      </c>
      <c r="BA66" s="29">
        <f t="shared" si="29"/>
        <v>59</v>
      </c>
      <c r="BB66" s="29">
        <f t="shared" si="30"/>
        <v>58</v>
      </c>
      <c r="BC66" s="35">
        <f t="shared" si="38"/>
        <v>0</v>
      </c>
      <c r="BD66" s="30" t="str">
        <f>IF($T66=BD$1,MAX(BD$2:BD65)+$AK66,"")</f>
        <v/>
      </c>
      <c r="BE66" s="30" t="str">
        <f>IF($T66=BE$1,MAX(BE$2:BE65)+$AK66,"")</f>
        <v/>
      </c>
      <c r="BF66" s="30" t="str">
        <f>IF($T66=BF$1,MAX(BF$2:BF65)+$AK66,"")</f>
        <v/>
      </c>
      <c r="BG66" s="30" t="str">
        <f>IF($T66=BG$1,MAX(BG$2:BG65)+$AK66,"")</f>
        <v/>
      </c>
      <c r="BH66" s="30" t="str">
        <f>IF($T66=BH$1,MAX(BH$2:BH65)+$AK66,"")</f>
        <v/>
      </c>
      <c r="BI66" s="30" t="str">
        <f>IF($T66=BI$1,MAX(BI$2:BI65)+$AK66,"")</f>
        <v/>
      </c>
      <c r="BJ66" s="30" t="str">
        <f>IF($T66=BJ$1,MAX(BJ$2:BJ65)+$AK66,"")</f>
        <v/>
      </c>
      <c r="BK66" s="30" t="str">
        <f>IF($T66=BK$1,MAX(BK$2:BK65)+$AK66,"")</f>
        <v/>
      </c>
      <c r="BL66" s="30" t="str">
        <f>IF($T66=BL$1,MAX(BL$2:BL65)+$AK66,"")</f>
        <v/>
      </c>
      <c r="BM66" s="30" t="str">
        <f>IF($T66=BM$1,MAX(BM$2:BM65)+$AK66,"")</f>
        <v/>
      </c>
      <c r="BN66" s="30" t="str">
        <f>IF($T66=BN$1,MAX(BN$2:BN65)+$AK66,"")</f>
        <v/>
      </c>
      <c r="BO66" s="30" t="str">
        <f>IF($T66=BO$1,MAX(BO$2:BO65)+$AK66,"")</f>
        <v/>
      </c>
      <c r="BP66" s="30" t="str">
        <f>IF($T66=BP$1,MAX(BP$2:BP65)+$AK66,"")</f>
        <v/>
      </c>
      <c r="BQ66" s="30" t="str">
        <f>IF($T66=BQ$1,MAX(BQ$2:BQ65)+$AK66,"")</f>
        <v/>
      </c>
      <c r="BR66" s="30" t="str">
        <f>IF($T66=BR$1,MAX(BR$2:BR65)+$AK66,"")</f>
        <v/>
      </c>
      <c r="BS66" s="30" t="str">
        <f>IF($T66=BS$1,MAX(BS$2:BS65)+$AK66,"")</f>
        <v/>
      </c>
      <c r="BT66" s="30" t="str">
        <f>IF($T66=BT$1,MAX(BT$2:BT65)+$AK66,"")</f>
        <v/>
      </c>
    </row>
    <row r="67" spans="1:72" x14ac:dyDescent="0.2">
      <c r="A67" s="71">
        <f t="shared" si="31"/>
        <v>2611</v>
      </c>
      <c r="B67" s="23">
        <f t="shared" si="42"/>
        <v>0</v>
      </c>
      <c r="C67" s="29" t="str">
        <f t="shared" si="0"/>
        <v/>
      </c>
      <c r="D67" s="142"/>
      <c r="E67" s="143"/>
      <c r="F67" s="150"/>
      <c r="G67" s="138"/>
      <c r="H67" s="138"/>
      <c r="I67" s="1"/>
      <c r="J67" s="145"/>
      <c r="K67" s="151"/>
      <c r="L67" s="31" t="str">
        <f t="shared" si="43"/>
        <v/>
      </c>
      <c r="M67" s="30" t="str">
        <f t="shared" si="1"/>
        <v/>
      </c>
      <c r="N67" s="32" t="str">
        <f t="shared" si="2"/>
        <v/>
      </c>
      <c r="O67" s="32" t="str">
        <f t="shared" si="3"/>
        <v/>
      </c>
      <c r="P67" s="33" t="str">
        <f t="shared" si="44"/>
        <v/>
      </c>
      <c r="R67" s="30" t="str">
        <f t="shared" si="5"/>
        <v/>
      </c>
      <c r="U67" s="30" t="str">
        <f t="shared" si="6"/>
        <v/>
      </c>
      <c r="V67" s="32" t="str">
        <f t="shared" si="7"/>
        <v/>
      </c>
      <c r="W67" s="32" t="str">
        <f t="shared" si="8"/>
        <v/>
      </c>
      <c r="X67" s="28">
        <f t="shared" si="9"/>
        <v>11</v>
      </c>
      <c r="Y67" s="29">
        <f t="shared" si="10"/>
        <v>33</v>
      </c>
      <c r="Z67" s="29">
        <f t="shared" si="11"/>
        <v>17</v>
      </c>
      <c r="AA67" s="35" t="str">
        <f t="shared" si="12"/>
        <v/>
      </c>
      <c r="AB67" s="35">
        <f t="shared" si="39"/>
        <v>8</v>
      </c>
      <c r="AC67" s="35">
        <f t="shared" si="40"/>
        <v>41597</v>
      </c>
      <c r="AD67" s="35">
        <f t="shared" si="13"/>
        <v>5199</v>
      </c>
      <c r="AE67" s="28">
        <f t="shared" si="14"/>
        <v>1</v>
      </c>
      <c r="AF67" s="29">
        <f t="shared" si="15"/>
        <v>26</v>
      </c>
      <c r="AG67" s="29">
        <f t="shared" si="16"/>
        <v>39</v>
      </c>
      <c r="AH67" s="35">
        <f t="shared" si="17"/>
        <v>0</v>
      </c>
      <c r="AI67" s="34">
        <f t="shared" si="32"/>
        <v>-5792</v>
      </c>
      <c r="AJ67" s="34">
        <f t="shared" si="41"/>
        <v>-40550</v>
      </c>
      <c r="AK67" s="30" t="str">
        <f t="shared" si="45"/>
        <v/>
      </c>
      <c r="AL67" s="35">
        <f t="shared" si="33"/>
        <v>0</v>
      </c>
      <c r="AM67" s="35">
        <f t="shared" si="34"/>
        <v>56</v>
      </c>
      <c r="AN67" s="35">
        <f t="shared" si="35"/>
        <v>56</v>
      </c>
      <c r="AO67" s="35">
        <f t="shared" si="36"/>
        <v>0</v>
      </c>
      <c r="AP67" s="35">
        <f t="shared" si="37"/>
        <v>20.577777777777779</v>
      </c>
      <c r="AQ67" s="35">
        <f t="shared" si="19"/>
        <v>0</v>
      </c>
      <c r="AR67" s="28">
        <f t="shared" si="20"/>
        <v>0</v>
      </c>
      <c r="AS67" s="29">
        <f t="shared" si="21"/>
        <v>0</v>
      </c>
      <c r="AT67" s="29">
        <f t="shared" si="22"/>
        <v>0</v>
      </c>
      <c r="AU67" s="35">
        <f t="shared" si="23"/>
        <v>-8</v>
      </c>
      <c r="AV67" s="28">
        <f t="shared" si="24"/>
        <v>-1</v>
      </c>
      <c r="AW67" s="29">
        <f t="shared" si="25"/>
        <v>59</v>
      </c>
      <c r="AX67" s="29">
        <f t="shared" si="26"/>
        <v>52</v>
      </c>
      <c r="AY67" s="35">
        <f t="shared" si="27"/>
        <v>-2</v>
      </c>
      <c r="AZ67" s="28">
        <f t="shared" si="28"/>
        <v>-1</v>
      </c>
      <c r="BA67" s="29">
        <f t="shared" si="29"/>
        <v>59</v>
      </c>
      <c r="BB67" s="29">
        <f t="shared" si="30"/>
        <v>58</v>
      </c>
      <c r="BC67" s="35">
        <f t="shared" si="38"/>
        <v>0</v>
      </c>
      <c r="BD67" s="30" t="str">
        <f>IF($T67=BD$1,MAX(BD$2:BD66)+$AK67,"")</f>
        <v/>
      </c>
      <c r="BE67" s="30" t="str">
        <f>IF($T67=BE$1,MAX(BE$2:BE66)+$AK67,"")</f>
        <v/>
      </c>
      <c r="BF67" s="30" t="str">
        <f>IF($T67=BF$1,MAX(BF$2:BF66)+$AK67,"")</f>
        <v/>
      </c>
      <c r="BG67" s="30" t="str">
        <f>IF($T67=BG$1,MAX(BG$2:BG66)+$AK67,"")</f>
        <v/>
      </c>
      <c r="BH67" s="30" t="str">
        <f>IF($T67=BH$1,MAX(BH$2:BH66)+$AK67,"")</f>
        <v/>
      </c>
      <c r="BI67" s="30" t="str">
        <f>IF($T67=BI$1,MAX(BI$2:BI66)+$AK67,"")</f>
        <v/>
      </c>
      <c r="BJ67" s="30" t="str">
        <f>IF($T67=BJ$1,MAX(BJ$2:BJ66)+$AK67,"")</f>
        <v/>
      </c>
      <c r="BK67" s="30" t="str">
        <f>IF($T67=BK$1,MAX(BK$2:BK66)+$AK67,"")</f>
        <v/>
      </c>
      <c r="BL67" s="30" t="str">
        <f>IF($T67=BL$1,MAX(BL$2:BL66)+$AK67,"")</f>
        <v/>
      </c>
      <c r="BM67" s="30" t="str">
        <f>IF($T67=BM$1,MAX(BM$2:BM66)+$AK67,"")</f>
        <v/>
      </c>
      <c r="BN67" s="30" t="str">
        <f>IF($T67=BN$1,MAX(BN$2:BN66)+$AK67,"")</f>
        <v/>
      </c>
      <c r="BO67" s="30" t="str">
        <f>IF($T67=BO$1,MAX(BO$2:BO66)+$AK67,"")</f>
        <v/>
      </c>
      <c r="BP67" s="30" t="str">
        <f>IF($T67=BP$1,MAX(BP$2:BP66)+$AK67,"")</f>
        <v/>
      </c>
      <c r="BQ67" s="30" t="str">
        <f>IF($T67=BQ$1,MAX(BQ$2:BQ66)+$AK67,"")</f>
        <v/>
      </c>
      <c r="BR67" s="30" t="str">
        <f>IF($T67=BR$1,MAX(BR$2:BR66)+$AK67,"")</f>
        <v/>
      </c>
      <c r="BS67" s="30" t="str">
        <f>IF($T67=BS$1,MAX(BS$2:BS66)+$AK67,"")</f>
        <v/>
      </c>
      <c r="BT67" s="30" t="str">
        <f>IF($T67=BT$1,MAX(BT$2:BT66)+$AK67,"")</f>
        <v/>
      </c>
    </row>
    <row r="68" spans="1:72" x14ac:dyDescent="0.2">
      <c r="A68" s="71">
        <f t="shared" si="31"/>
        <v>2711</v>
      </c>
      <c r="B68" s="23">
        <f t="shared" si="42"/>
        <v>0</v>
      </c>
      <c r="C68" s="29" t="str">
        <f t="shared" si="0"/>
        <v/>
      </c>
      <c r="D68" s="142"/>
      <c r="E68" s="143"/>
      <c r="F68" s="150"/>
      <c r="G68" s="138"/>
      <c r="H68" s="138"/>
      <c r="I68" s="1"/>
      <c r="J68" s="145"/>
      <c r="K68" s="249"/>
      <c r="L68" s="31" t="str">
        <f t="shared" si="43"/>
        <v/>
      </c>
      <c r="M68" s="30" t="str">
        <f>IF(L68="l",AL68,(IF(L68="s",AN68,(IF(L68="r",AO68,(IF(L68="k",AM68,(IF(L68="b",AP68,(IF(L68="g",BC68,(IF(L68="","")))))))))))))</f>
        <v/>
      </c>
      <c r="N68" s="32" t="str">
        <f>IF(H68="","",AE68*10000+AF68*100+AG68)</f>
        <v/>
      </c>
      <c r="O68" s="32" t="str">
        <f>IF(H68="","",X68*10000+Y68*100+Z68)</f>
        <v/>
      </c>
      <c r="P68" s="33" t="str">
        <f>IF(L68="g","",IF(L68="b","",IF(AH68=0,"",AR68*10000+AS68*100+AT68)))</f>
        <v/>
      </c>
      <c r="R68" s="30" t="str">
        <f>IF(P68="","",IF(L68="l",((K68*U68*1000)/AA68)*3.6,(IF(L68="s",((K68*1000)/AA68)*3.6,(IF(L68="k",((K68*1000)/AA68)*3.6,(IF(L68="r",((K68*1000)/AA68)*3.6,(IF(L68="",""))))))))))</f>
        <v/>
      </c>
      <c r="U68" s="30" t="str">
        <f t="shared" si="6"/>
        <v/>
      </c>
      <c r="V68" s="32" t="str">
        <f t="shared" si="7"/>
        <v/>
      </c>
      <c r="W68" s="32" t="str">
        <f t="shared" si="8"/>
        <v/>
      </c>
      <c r="X68" s="28">
        <f t="shared" si="9"/>
        <v>11</v>
      </c>
      <c r="Y68" s="29">
        <f t="shared" si="10"/>
        <v>33</v>
      </c>
      <c r="Z68" s="29">
        <f t="shared" si="11"/>
        <v>17</v>
      </c>
      <c r="AA68" s="35" t="str">
        <f t="shared" si="12"/>
        <v/>
      </c>
      <c r="AB68" s="35">
        <f t="shared" si="39"/>
        <v>8</v>
      </c>
      <c r="AC68" s="35">
        <f t="shared" si="40"/>
        <v>41597</v>
      </c>
      <c r="AD68" s="35">
        <f t="shared" si="13"/>
        <v>5199</v>
      </c>
      <c r="AE68" s="28">
        <f t="shared" si="14"/>
        <v>1</v>
      </c>
      <c r="AF68" s="29">
        <f t="shared" si="15"/>
        <v>26</v>
      </c>
      <c r="AG68" s="29">
        <f t="shared" si="16"/>
        <v>39</v>
      </c>
      <c r="AH68" s="35">
        <f t="shared" si="17"/>
        <v>0</v>
      </c>
      <c r="AI68" s="34">
        <f t="shared" si="32"/>
        <v>-5792</v>
      </c>
      <c r="AJ68" s="34">
        <f t="shared" si="41"/>
        <v>-40550</v>
      </c>
      <c r="AK68" s="30" t="str">
        <f t="shared" si="45"/>
        <v/>
      </c>
      <c r="AL68" s="35">
        <f t="shared" si="33"/>
        <v>0</v>
      </c>
      <c r="AM68" s="35">
        <f t="shared" si="34"/>
        <v>56</v>
      </c>
      <c r="AN68" s="35">
        <f t="shared" si="35"/>
        <v>56</v>
      </c>
      <c r="AO68" s="35">
        <f t="shared" si="36"/>
        <v>0</v>
      </c>
      <c r="AP68" s="35">
        <f t="shared" si="37"/>
        <v>20.577777777777779</v>
      </c>
      <c r="AQ68" s="35">
        <f t="shared" si="19"/>
        <v>0</v>
      </c>
      <c r="AR68" s="28">
        <f t="shared" si="20"/>
        <v>0</v>
      </c>
      <c r="AS68" s="29">
        <f t="shared" si="21"/>
        <v>0</v>
      </c>
      <c r="AT68" s="29">
        <f t="shared" si="22"/>
        <v>0</v>
      </c>
      <c r="AU68" s="35">
        <f t="shared" si="23"/>
        <v>-8</v>
      </c>
      <c r="AV68" s="28">
        <f t="shared" si="24"/>
        <v>-1</v>
      </c>
      <c r="AW68" s="29">
        <f t="shared" si="25"/>
        <v>59</v>
      </c>
      <c r="AX68" s="29">
        <f t="shared" si="26"/>
        <v>52</v>
      </c>
      <c r="AY68" s="35">
        <f t="shared" si="27"/>
        <v>-2</v>
      </c>
      <c r="AZ68" s="28">
        <f t="shared" si="28"/>
        <v>-1</v>
      </c>
      <c r="BA68" s="29">
        <f t="shared" si="29"/>
        <v>59</v>
      </c>
      <c r="BB68" s="29">
        <f t="shared" si="30"/>
        <v>58</v>
      </c>
      <c r="BC68" s="35">
        <f t="shared" si="38"/>
        <v>0</v>
      </c>
      <c r="BD68" s="30" t="str">
        <f>IF($T68=BD$1,MAX(BD$2:BD67)+$AK68,"")</f>
        <v/>
      </c>
      <c r="BE68" s="30" t="str">
        <f>IF($T68=BE$1,MAX(BE$2:BE67)+$AK68,"")</f>
        <v/>
      </c>
      <c r="BF68" s="30" t="str">
        <f>IF($T68=BF$1,MAX(BF$2:BF67)+$AK68,"")</f>
        <v/>
      </c>
      <c r="BG68" s="30" t="str">
        <f>IF($T68=BG$1,MAX(BG$2:BG67)+$AK68,"")</f>
        <v/>
      </c>
      <c r="BH68" s="30" t="str">
        <f>IF($T68=BH$1,MAX(BH$2:BH67)+$AK68,"")</f>
        <v/>
      </c>
      <c r="BI68" s="30" t="str">
        <f>IF($T68=BI$1,MAX(BI$2:BI67)+$AK68,"")</f>
        <v/>
      </c>
      <c r="BJ68" s="30" t="str">
        <f>IF($T68=BJ$1,MAX(BJ$2:BJ67)+$AK68,"")</f>
        <v/>
      </c>
      <c r="BK68" s="30" t="str">
        <f>IF($T68=BK$1,MAX(BK$2:BK67)+$AK68,"")</f>
        <v/>
      </c>
      <c r="BL68" s="30" t="str">
        <f>IF($T68=BL$1,MAX(BL$2:BL67)+$AK68,"")</f>
        <v/>
      </c>
      <c r="BM68" s="30" t="str">
        <f>IF($T68=BM$1,MAX(BM$2:BM67)+$AK68,"")</f>
        <v/>
      </c>
      <c r="BN68" s="30" t="str">
        <f>IF($T68=BN$1,MAX(BN$2:BN67)+$AK68,"")</f>
        <v/>
      </c>
      <c r="BO68" s="30" t="str">
        <f>IF($T68=BO$1,MAX(BO$2:BO67)+$AK68,"")</f>
        <v/>
      </c>
      <c r="BP68" s="30" t="str">
        <f>IF($T68=BP$1,MAX(BP$2:BP67)+$AK68,"")</f>
        <v/>
      </c>
      <c r="BQ68" s="30" t="str">
        <f>IF($T68=BQ$1,MAX(BQ$2:BQ67)+$AK68,"")</f>
        <v/>
      </c>
      <c r="BR68" s="30" t="str">
        <f>IF($T68=BR$1,MAX(BR$2:BR67)+$AK68,"")</f>
        <v/>
      </c>
      <c r="BS68" s="30" t="str">
        <f>IF($T68=BS$1,MAX(BS$2:BS67)+$AK68,"")</f>
        <v/>
      </c>
      <c r="BT68" s="30" t="str">
        <f>IF($T68=BT$1,MAX(BT$2:BT67)+$AK68,"")</f>
        <v/>
      </c>
    </row>
    <row r="69" spans="1:72" x14ac:dyDescent="0.2">
      <c r="A69" s="71">
        <f t="shared" si="31"/>
        <v>2811</v>
      </c>
      <c r="B69" s="23">
        <f t="shared" si="42"/>
        <v>0</v>
      </c>
      <c r="C69" s="29" t="str">
        <f t="shared" si="0"/>
        <v/>
      </c>
      <c r="D69" s="142"/>
      <c r="E69" s="143"/>
      <c r="F69" s="150"/>
      <c r="G69" s="138"/>
      <c r="H69" s="138"/>
      <c r="I69" s="1"/>
      <c r="J69" s="145"/>
      <c r="K69" s="151"/>
      <c r="L69" s="31" t="str">
        <f t="shared" si="43"/>
        <v/>
      </c>
      <c r="M69" s="30" t="str">
        <f t="shared" si="1"/>
        <v/>
      </c>
      <c r="N69" s="32" t="str">
        <f t="shared" si="2"/>
        <v/>
      </c>
      <c r="O69" s="32" t="str">
        <f t="shared" si="3"/>
        <v/>
      </c>
      <c r="P69" s="33" t="str">
        <f t="shared" si="44"/>
        <v/>
      </c>
      <c r="R69" s="30" t="str">
        <f t="shared" si="5"/>
        <v/>
      </c>
      <c r="U69" s="30" t="str">
        <f t="shared" si="6"/>
        <v/>
      </c>
      <c r="V69" s="32" t="str">
        <f t="shared" si="7"/>
        <v/>
      </c>
      <c r="W69" s="32" t="str">
        <f t="shared" si="8"/>
        <v/>
      </c>
      <c r="X69" s="28">
        <f t="shared" si="9"/>
        <v>11</v>
      </c>
      <c r="Y69" s="29">
        <f t="shared" si="10"/>
        <v>33</v>
      </c>
      <c r="Z69" s="29">
        <f t="shared" si="11"/>
        <v>17</v>
      </c>
      <c r="AA69" s="35" t="str">
        <f t="shared" si="12"/>
        <v/>
      </c>
      <c r="AB69" s="35">
        <f t="shared" si="39"/>
        <v>8</v>
      </c>
      <c r="AC69" s="35">
        <f t="shared" si="40"/>
        <v>41597</v>
      </c>
      <c r="AD69" s="35">
        <f t="shared" si="13"/>
        <v>5199</v>
      </c>
      <c r="AE69" s="28">
        <f t="shared" si="14"/>
        <v>1</v>
      </c>
      <c r="AF69" s="29">
        <f t="shared" si="15"/>
        <v>26</v>
      </c>
      <c r="AG69" s="29">
        <f t="shared" si="16"/>
        <v>39</v>
      </c>
      <c r="AH69" s="35">
        <f t="shared" si="17"/>
        <v>0</v>
      </c>
      <c r="AI69" s="34">
        <f t="shared" si="32"/>
        <v>-5792</v>
      </c>
      <c r="AJ69" s="34">
        <f t="shared" si="41"/>
        <v>-40550</v>
      </c>
      <c r="AK69" s="30" t="str">
        <f t="shared" si="45"/>
        <v/>
      </c>
      <c r="AL69" s="35">
        <f t="shared" si="33"/>
        <v>0</v>
      </c>
      <c r="AM69" s="35">
        <f t="shared" si="34"/>
        <v>56</v>
      </c>
      <c r="AN69" s="35">
        <f t="shared" si="35"/>
        <v>56</v>
      </c>
      <c r="AO69" s="35">
        <f t="shared" si="36"/>
        <v>0</v>
      </c>
      <c r="AP69" s="35">
        <f t="shared" si="37"/>
        <v>20.577777777777779</v>
      </c>
      <c r="AQ69" s="35">
        <f t="shared" si="19"/>
        <v>0</v>
      </c>
      <c r="AR69" s="28">
        <f t="shared" si="20"/>
        <v>0</v>
      </c>
      <c r="AS69" s="29">
        <f t="shared" si="21"/>
        <v>0</v>
      </c>
      <c r="AT69" s="29">
        <f t="shared" si="22"/>
        <v>0</v>
      </c>
      <c r="AU69" s="35">
        <f t="shared" si="23"/>
        <v>-8</v>
      </c>
      <c r="AV69" s="28">
        <f t="shared" si="24"/>
        <v>-1</v>
      </c>
      <c r="AW69" s="29">
        <f t="shared" si="25"/>
        <v>59</v>
      </c>
      <c r="AX69" s="29">
        <f t="shared" si="26"/>
        <v>52</v>
      </c>
      <c r="AY69" s="35">
        <f t="shared" si="27"/>
        <v>-2</v>
      </c>
      <c r="AZ69" s="28">
        <f t="shared" si="28"/>
        <v>-1</v>
      </c>
      <c r="BA69" s="29">
        <f t="shared" si="29"/>
        <v>59</v>
      </c>
      <c r="BB69" s="29">
        <f t="shared" si="30"/>
        <v>58</v>
      </c>
      <c r="BC69" s="35">
        <f t="shared" si="38"/>
        <v>0</v>
      </c>
      <c r="BD69" s="30" t="str">
        <f>IF($T69=BD$1,MAX(BD$2:BD68)+$AK69,"")</f>
        <v/>
      </c>
      <c r="BE69" s="30" t="str">
        <f>IF($T69=BE$1,MAX(BE$2:BE68)+$AK69,"")</f>
        <v/>
      </c>
      <c r="BF69" s="30" t="str">
        <f>IF($T69=BF$1,MAX(BF$2:BF68)+$AK69,"")</f>
        <v/>
      </c>
      <c r="BG69" s="30" t="str">
        <f>IF($T69=BG$1,MAX(BG$2:BG68)+$AK69,"")</f>
        <v/>
      </c>
      <c r="BH69" s="30" t="str">
        <f>IF($T69=BH$1,MAX(BH$2:BH68)+$AK69,"")</f>
        <v/>
      </c>
      <c r="BI69" s="30" t="str">
        <f>IF($T69=BI$1,MAX(BI$2:BI68)+$AK69,"")</f>
        <v/>
      </c>
      <c r="BJ69" s="30" t="str">
        <f>IF($T69=BJ$1,MAX(BJ$2:BJ68)+$AK69,"")</f>
        <v/>
      </c>
      <c r="BK69" s="30" t="str">
        <f>IF($T69=BK$1,MAX(BK$2:BK68)+$AK69,"")</f>
        <v/>
      </c>
      <c r="BL69" s="30" t="str">
        <f>IF($T69=BL$1,MAX(BL$2:BL68)+$AK69,"")</f>
        <v/>
      </c>
      <c r="BM69" s="30" t="str">
        <f>IF($T69=BM$1,MAX(BM$2:BM68)+$AK69,"")</f>
        <v/>
      </c>
      <c r="BN69" s="30" t="str">
        <f>IF($T69=BN$1,MAX(BN$2:BN68)+$AK69,"")</f>
        <v/>
      </c>
      <c r="BO69" s="30" t="str">
        <f>IF($T69=BO$1,MAX(BO$2:BO68)+$AK69,"")</f>
        <v/>
      </c>
      <c r="BP69" s="30" t="str">
        <f>IF($T69=BP$1,MAX(BP$2:BP68)+$AK69,"")</f>
        <v/>
      </c>
      <c r="BQ69" s="30" t="str">
        <f>IF($T69=BQ$1,MAX(BQ$2:BQ68)+$AK69,"")</f>
        <v/>
      </c>
      <c r="BR69" s="30" t="str">
        <f>IF($T69=BR$1,MAX(BR$2:BR68)+$AK69,"")</f>
        <v/>
      </c>
      <c r="BS69" s="30" t="str">
        <f>IF($T69=BS$1,MAX(BS$2:BS68)+$AK69,"")</f>
        <v/>
      </c>
      <c r="BT69" s="30" t="str">
        <f>IF($T69=BT$1,MAX(BT$2:BT68)+$AK69,"")</f>
        <v/>
      </c>
    </row>
    <row r="70" spans="1:72" x14ac:dyDescent="0.2">
      <c r="A70" s="71">
        <f t="shared" si="31"/>
        <v>2911</v>
      </c>
      <c r="B70" s="23">
        <f t="shared" si="42"/>
        <v>0</v>
      </c>
      <c r="C70" s="29" t="str">
        <f t="shared" si="0"/>
        <v/>
      </c>
      <c r="D70" s="142"/>
      <c r="E70" s="143"/>
      <c r="F70" s="150"/>
      <c r="G70" s="138"/>
      <c r="H70" s="138"/>
      <c r="I70" s="1"/>
      <c r="J70" s="145"/>
      <c r="K70" s="151"/>
      <c r="L70" s="31" t="str">
        <f t="shared" si="43"/>
        <v/>
      </c>
      <c r="M70" s="30" t="str">
        <f t="shared" si="1"/>
        <v/>
      </c>
      <c r="N70" s="32" t="str">
        <f t="shared" si="2"/>
        <v/>
      </c>
      <c r="O70" s="32" t="str">
        <f t="shared" si="3"/>
        <v/>
      </c>
      <c r="P70" s="33" t="str">
        <f t="shared" si="44"/>
        <v/>
      </c>
      <c r="R70" s="30" t="str">
        <f t="shared" si="5"/>
        <v/>
      </c>
      <c r="U70" s="30" t="str">
        <f t="shared" si="6"/>
        <v/>
      </c>
      <c r="V70" s="32" t="str">
        <f t="shared" si="7"/>
        <v/>
      </c>
      <c r="W70" s="32" t="str">
        <f t="shared" si="8"/>
        <v/>
      </c>
      <c r="X70" s="28">
        <f t="shared" si="9"/>
        <v>11</v>
      </c>
      <c r="Y70" s="29">
        <f t="shared" si="10"/>
        <v>33</v>
      </c>
      <c r="Z70" s="29">
        <f t="shared" si="11"/>
        <v>17</v>
      </c>
      <c r="AA70" s="35" t="str">
        <f t="shared" si="12"/>
        <v/>
      </c>
      <c r="AB70" s="35">
        <f t="shared" si="39"/>
        <v>8</v>
      </c>
      <c r="AC70" s="35">
        <f t="shared" si="40"/>
        <v>41597</v>
      </c>
      <c r="AD70" s="35">
        <f t="shared" si="13"/>
        <v>5199</v>
      </c>
      <c r="AE70" s="28">
        <f t="shared" si="14"/>
        <v>1</v>
      </c>
      <c r="AF70" s="29">
        <f t="shared" si="15"/>
        <v>26</v>
      </c>
      <c r="AG70" s="29">
        <f t="shared" si="16"/>
        <v>39</v>
      </c>
      <c r="AH70" s="35">
        <f t="shared" si="17"/>
        <v>0</v>
      </c>
      <c r="AI70" s="34">
        <f t="shared" si="32"/>
        <v>-5792</v>
      </c>
      <c r="AJ70" s="34">
        <f t="shared" si="41"/>
        <v>-40550</v>
      </c>
      <c r="AK70" s="30" t="str">
        <f t="shared" si="45"/>
        <v/>
      </c>
      <c r="AL70" s="35">
        <f t="shared" si="33"/>
        <v>0</v>
      </c>
      <c r="AM70" s="35">
        <f t="shared" si="34"/>
        <v>56</v>
      </c>
      <c r="AN70" s="35">
        <f t="shared" si="35"/>
        <v>56</v>
      </c>
      <c r="AO70" s="35">
        <f t="shared" ref="AO70:AO101" si="46">IF(L70="r",AO69+K70,AO69)</f>
        <v>0</v>
      </c>
      <c r="AP70" s="35">
        <f t="shared" si="37"/>
        <v>20.577777777777779</v>
      </c>
      <c r="AQ70" s="35">
        <f t="shared" ref="AQ70:AQ101" si="47">IF(AA70="",0,INT(AA70/AK70))</f>
        <v>0</v>
      </c>
      <c r="AR70" s="28">
        <f t="shared" si="20"/>
        <v>0</v>
      </c>
      <c r="AS70" s="29">
        <f t="shared" si="21"/>
        <v>0</v>
      </c>
      <c r="AT70" s="29">
        <f t="shared" si="22"/>
        <v>0</v>
      </c>
      <c r="AU70" s="35">
        <f t="shared" si="23"/>
        <v>-8</v>
      </c>
      <c r="AV70" s="28">
        <f t="shared" si="24"/>
        <v>-1</v>
      </c>
      <c r="AW70" s="29">
        <f t="shared" si="25"/>
        <v>59</v>
      </c>
      <c r="AX70" s="29">
        <f t="shared" si="26"/>
        <v>52</v>
      </c>
      <c r="AY70" s="35">
        <f t="shared" si="27"/>
        <v>-2</v>
      </c>
      <c r="AZ70" s="28">
        <f t="shared" si="28"/>
        <v>-1</v>
      </c>
      <c r="BA70" s="29">
        <f t="shared" si="29"/>
        <v>59</v>
      </c>
      <c r="BB70" s="29">
        <f t="shared" si="30"/>
        <v>58</v>
      </c>
      <c r="BC70" s="35">
        <f t="shared" si="38"/>
        <v>0</v>
      </c>
      <c r="BD70" s="30" t="str">
        <f>IF($T70=BD$1,MAX(BD$2:BD69)+$AK70,"")</f>
        <v/>
      </c>
      <c r="BE70" s="30" t="str">
        <f>IF($T70=BE$1,MAX(BE$2:BE69)+$AK70,"")</f>
        <v/>
      </c>
      <c r="BF70" s="30" t="str">
        <f>IF($T70=BF$1,MAX(BF$2:BF69)+$AK70,"")</f>
        <v/>
      </c>
      <c r="BG70" s="30" t="str">
        <f>IF($T70=BG$1,MAX(BG$2:BG69)+$AK70,"")</f>
        <v/>
      </c>
      <c r="BH70" s="30" t="str">
        <f>IF($T70=BH$1,MAX(BH$2:BH69)+$AK70,"")</f>
        <v/>
      </c>
      <c r="BI70" s="30" t="str">
        <f>IF($T70=BI$1,MAX(BI$2:BI69)+$AK70,"")</f>
        <v/>
      </c>
      <c r="BJ70" s="30" t="str">
        <f>IF($T70=BJ$1,MAX(BJ$2:BJ69)+$AK70,"")</f>
        <v/>
      </c>
      <c r="BK70" s="30" t="str">
        <f>IF($T70=BK$1,MAX(BK$2:BK69)+$AK70,"")</f>
        <v/>
      </c>
      <c r="BL70" s="30" t="str">
        <f>IF($T70=BL$1,MAX(BL$2:BL69)+$AK70,"")</f>
        <v/>
      </c>
      <c r="BM70" s="30" t="str">
        <f>IF($T70=BM$1,MAX(BM$2:BM69)+$AK70,"")</f>
        <v/>
      </c>
      <c r="BN70" s="30" t="str">
        <f>IF($T70=BN$1,MAX(BN$2:BN69)+$AK70,"")</f>
        <v/>
      </c>
      <c r="BO70" s="30" t="str">
        <f>IF($T70=BO$1,MAX(BO$2:BO69)+$AK70,"")</f>
        <v/>
      </c>
      <c r="BP70" s="30" t="str">
        <f>IF($T70=BP$1,MAX(BP$2:BP69)+$AK70,"")</f>
        <v/>
      </c>
      <c r="BQ70" s="30" t="str">
        <f>IF($T70=BQ$1,MAX(BQ$2:BQ69)+$AK70,"")</f>
        <v/>
      </c>
      <c r="BR70" s="30" t="str">
        <f>IF($T70=BR$1,MAX(BR$2:BR69)+$AK70,"")</f>
        <v/>
      </c>
      <c r="BS70" s="30" t="str">
        <f>IF($T70=BS$1,MAX(BS$2:BS69)+$AK70,"")</f>
        <v/>
      </c>
      <c r="BT70" s="30" t="str">
        <f>IF($T70=BT$1,MAX(BT$2:BT69)+$AK70,"")</f>
        <v/>
      </c>
    </row>
    <row r="71" spans="1:72" x14ac:dyDescent="0.2">
      <c r="A71" s="71">
        <f t="shared" si="31"/>
        <v>3011</v>
      </c>
      <c r="B71" s="23">
        <f t="shared" si="42"/>
        <v>0</v>
      </c>
      <c r="C71" s="29" t="str">
        <f t="shared" si="0"/>
        <v/>
      </c>
      <c r="D71" s="142"/>
      <c r="E71" s="143"/>
      <c r="F71" s="150"/>
      <c r="G71" s="138"/>
      <c r="H71" s="138"/>
      <c r="I71" s="1"/>
      <c r="J71" s="145"/>
      <c r="K71" s="231"/>
      <c r="L71" s="31" t="str">
        <f t="shared" si="43"/>
        <v/>
      </c>
      <c r="M71" s="30" t="str">
        <f t="shared" si="1"/>
        <v/>
      </c>
      <c r="N71" s="32" t="str">
        <f t="shared" si="2"/>
        <v/>
      </c>
      <c r="O71" s="32" t="str">
        <f t="shared" si="3"/>
        <v/>
      </c>
      <c r="P71" s="33" t="str">
        <f t="shared" si="44"/>
        <v/>
      </c>
      <c r="R71" s="30" t="str">
        <f t="shared" si="5"/>
        <v/>
      </c>
      <c r="U71" s="30" t="str">
        <f t="shared" si="6"/>
        <v/>
      </c>
      <c r="V71" s="32" t="str">
        <f t="shared" si="7"/>
        <v/>
      </c>
      <c r="W71" s="32" t="str">
        <f t="shared" si="8"/>
        <v/>
      </c>
      <c r="X71" s="28">
        <f t="shared" si="9"/>
        <v>11</v>
      </c>
      <c r="Y71" s="29">
        <f t="shared" si="10"/>
        <v>33</v>
      </c>
      <c r="Z71" s="29">
        <f t="shared" si="11"/>
        <v>17</v>
      </c>
      <c r="AA71" s="35" t="str">
        <f t="shared" si="12"/>
        <v/>
      </c>
      <c r="AB71" s="35">
        <f t="shared" si="39"/>
        <v>8</v>
      </c>
      <c r="AC71" s="35">
        <f t="shared" si="40"/>
        <v>41597</v>
      </c>
      <c r="AD71" s="35">
        <f t="shared" si="13"/>
        <v>5199</v>
      </c>
      <c r="AE71" s="28">
        <f t="shared" si="14"/>
        <v>1</v>
      </c>
      <c r="AF71" s="29">
        <f t="shared" si="15"/>
        <v>26</v>
      </c>
      <c r="AG71" s="29">
        <f t="shared" si="16"/>
        <v>39</v>
      </c>
      <c r="AH71" s="35">
        <f t="shared" si="17"/>
        <v>0</v>
      </c>
      <c r="AI71" s="34">
        <f t="shared" si="32"/>
        <v>-5792</v>
      </c>
      <c r="AJ71" s="34">
        <f t="shared" si="41"/>
        <v>-40550</v>
      </c>
      <c r="AK71" s="30" t="str">
        <f t="shared" si="45"/>
        <v/>
      </c>
      <c r="AL71" s="35">
        <f t="shared" si="33"/>
        <v>0</v>
      </c>
      <c r="AM71" s="35">
        <f t="shared" si="34"/>
        <v>56</v>
      </c>
      <c r="AN71" s="35">
        <f t="shared" si="35"/>
        <v>56</v>
      </c>
      <c r="AO71" s="35">
        <f t="shared" si="46"/>
        <v>0</v>
      </c>
      <c r="AP71" s="35">
        <f t="shared" si="37"/>
        <v>20.577777777777779</v>
      </c>
      <c r="AQ71" s="35">
        <f t="shared" si="47"/>
        <v>0</v>
      </c>
      <c r="AR71" s="28">
        <f t="shared" si="20"/>
        <v>0</v>
      </c>
      <c r="AS71" s="29">
        <f t="shared" si="21"/>
        <v>0</v>
      </c>
      <c r="AT71" s="29">
        <f t="shared" si="22"/>
        <v>0</v>
      </c>
      <c r="AU71" s="35">
        <f t="shared" si="23"/>
        <v>-8</v>
      </c>
      <c r="AV71" s="28">
        <f t="shared" si="24"/>
        <v>-1</v>
      </c>
      <c r="AW71" s="29">
        <f t="shared" si="25"/>
        <v>59</v>
      </c>
      <c r="AX71" s="29">
        <f t="shared" si="26"/>
        <v>52</v>
      </c>
      <c r="AY71" s="35">
        <f t="shared" si="27"/>
        <v>-2</v>
      </c>
      <c r="AZ71" s="28">
        <f t="shared" si="28"/>
        <v>-1</v>
      </c>
      <c r="BA71" s="29">
        <f t="shared" si="29"/>
        <v>59</v>
      </c>
      <c r="BB71" s="29">
        <f t="shared" si="30"/>
        <v>58</v>
      </c>
      <c r="BC71" s="35">
        <f t="shared" si="38"/>
        <v>0</v>
      </c>
      <c r="BD71" s="30" t="str">
        <f>IF($T71=BD$1,MAX(BD$2:BD70)+$AK71,"")</f>
        <v/>
      </c>
      <c r="BE71" s="30" t="str">
        <f>IF($T71=BE$1,MAX(BE$2:BE70)+$AK71,"")</f>
        <v/>
      </c>
      <c r="BF71" s="30" t="str">
        <f>IF($T71=BF$1,MAX(BF$2:BF70)+$AK71,"")</f>
        <v/>
      </c>
      <c r="BG71" s="30" t="str">
        <f>IF($T71=BG$1,MAX(BG$2:BG70)+$AK71,"")</f>
        <v/>
      </c>
      <c r="BH71" s="30" t="str">
        <f>IF($T71=BH$1,MAX(BH$2:BH70)+$AK71,"")</f>
        <v/>
      </c>
      <c r="BI71" s="30" t="str">
        <f>IF($T71=BI$1,MAX(BI$2:BI70)+$AK71,"")</f>
        <v/>
      </c>
      <c r="BJ71" s="30" t="str">
        <f>IF($T71=BJ$1,MAX(BJ$2:BJ70)+$AK71,"")</f>
        <v/>
      </c>
      <c r="BK71" s="30" t="str">
        <f>IF($T71=BK$1,MAX(BK$2:BK70)+$AK71,"")</f>
        <v/>
      </c>
      <c r="BL71" s="30" t="str">
        <f>IF($T71=BL$1,MAX(BL$2:BL70)+$AK71,"")</f>
        <v/>
      </c>
      <c r="BM71" s="30" t="str">
        <f>IF($T71=BM$1,MAX(BM$2:BM70)+$AK71,"")</f>
        <v/>
      </c>
      <c r="BN71" s="30" t="str">
        <f>IF($T71=BN$1,MAX(BN$2:BN70)+$AK71,"")</f>
        <v/>
      </c>
      <c r="BO71" s="30" t="str">
        <f>IF($T71=BO$1,MAX(BO$2:BO70)+$AK71,"")</f>
        <v/>
      </c>
      <c r="BP71" s="30" t="str">
        <f>IF($T71=BP$1,MAX(BP$2:BP70)+$AK71,"")</f>
        <v/>
      </c>
      <c r="BQ71" s="30" t="str">
        <f>IF($T71=BQ$1,MAX(BQ$2:BQ70)+$AK71,"")</f>
        <v/>
      </c>
      <c r="BR71" s="30" t="str">
        <f>IF($T71=BR$1,MAX(BR$2:BR70)+$AK71,"")</f>
        <v/>
      </c>
      <c r="BS71" s="30" t="str">
        <f>IF($T71=BS$1,MAX(BS$2:BS70)+$AK71,"")</f>
        <v/>
      </c>
      <c r="BT71" s="30" t="str">
        <f>IF($T71=BT$1,MAX(BT$2:BT70)+$AK71,"")</f>
        <v/>
      </c>
    </row>
    <row r="72" spans="1:72" x14ac:dyDescent="0.2">
      <c r="A72" s="71">
        <f t="shared" si="31"/>
        <v>3111</v>
      </c>
      <c r="B72" s="23">
        <f t="shared" si="42"/>
        <v>0</v>
      </c>
      <c r="C72" s="29" t="str">
        <f t="shared" si="0"/>
        <v/>
      </c>
      <c r="D72" s="142"/>
      <c r="E72" s="143"/>
      <c r="F72" s="150"/>
      <c r="G72" s="138"/>
      <c r="H72" s="138"/>
      <c r="I72" s="1"/>
      <c r="J72" s="145"/>
      <c r="K72" s="151"/>
      <c r="L72" s="31" t="str">
        <f t="shared" si="43"/>
        <v/>
      </c>
      <c r="M72" s="30" t="str">
        <f t="shared" si="1"/>
        <v/>
      </c>
      <c r="N72" s="32" t="str">
        <f t="shared" si="2"/>
        <v/>
      </c>
      <c r="O72" s="32" t="str">
        <f t="shared" si="3"/>
        <v/>
      </c>
      <c r="P72" s="33" t="str">
        <f t="shared" si="44"/>
        <v/>
      </c>
      <c r="R72" s="30" t="str">
        <f t="shared" si="5"/>
        <v/>
      </c>
      <c r="U72" s="30" t="str">
        <f t="shared" si="6"/>
        <v/>
      </c>
      <c r="V72" s="32" t="str">
        <f t="shared" si="7"/>
        <v/>
      </c>
      <c r="W72" s="32" t="str">
        <f t="shared" si="8"/>
        <v/>
      </c>
      <c r="X72" s="28">
        <f t="shared" si="9"/>
        <v>11</v>
      </c>
      <c r="Y72" s="29">
        <f t="shared" si="10"/>
        <v>33</v>
      </c>
      <c r="Z72" s="29">
        <f t="shared" si="11"/>
        <v>17</v>
      </c>
      <c r="AA72" s="35" t="str">
        <f t="shared" si="12"/>
        <v/>
      </c>
      <c r="AB72" s="35">
        <f t="shared" si="39"/>
        <v>8</v>
      </c>
      <c r="AC72" s="35">
        <f t="shared" si="40"/>
        <v>41597</v>
      </c>
      <c r="AD72" s="35">
        <f t="shared" si="13"/>
        <v>5199</v>
      </c>
      <c r="AE72" s="28">
        <f t="shared" si="14"/>
        <v>1</v>
      </c>
      <c r="AF72" s="29">
        <f t="shared" si="15"/>
        <v>26</v>
      </c>
      <c r="AG72" s="29">
        <f t="shared" si="16"/>
        <v>39</v>
      </c>
      <c r="AH72" s="35">
        <f t="shared" si="17"/>
        <v>0</v>
      </c>
      <c r="AI72" s="34">
        <f t="shared" si="32"/>
        <v>-5792</v>
      </c>
      <c r="AJ72" s="34">
        <f t="shared" si="41"/>
        <v>-40550</v>
      </c>
      <c r="AK72" s="30" t="str">
        <f t="shared" si="45"/>
        <v/>
      </c>
      <c r="AL72" s="35">
        <f t="shared" si="33"/>
        <v>0</v>
      </c>
      <c r="AM72" s="35">
        <f t="shared" si="34"/>
        <v>56</v>
      </c>
      <c r="AN72" s="35">
        <f t="shared" si="35"/>
        <v>56</v>
      </c>
      <c r="AO72" s="35">
        <f t="shared" si="46"/>
        <v>0</v>
      </c>
      <c r="AP72" s="35">
        <f t="shared" si="37"/>
        <v>20.577777777777779</v>
      </c>
      <c r="AQ72" s="35">
        <f t="shared" si="47"/>
        <v>0</v>
      </c>
      <c r="AR72" s="28">
        <f t="shared" si="20"/>
        <v>0</v>
      </c>
      <c r="AS72" s="29">
        <f t="shared" si="21"/>
        <v>0</v>
      </c>
      <c r="AT72" s="29">
        <f t="shared" si="22"/>
        <v>0</v>
      </c>
      <c r="AU72" s="35">
        <f t="shared" si="23"/>
        <v>-8</v>
      </c>
      <c r="AV72" s="28">
        <f t="shared" si="24"/>
        <v>-1</v>
      </c>
      <c r="AW72" s="29">
        <f t="shared" si="25"/>
        <v>59</v>
      </c>
      <c r="AX72" s="29">
        <f t="shared" si="26"/>
        <v>52</v>
      </c>
      <c r="AY72" s="35">
        <f t="shared" si="27"/>
        <v>-2</v>
      </c>
      <c r="AZ72" s="28">
        <f t="shared" si="28"/>
        <v>-1</v>
      </c>
      <c r="BA72" s="29">
        <f t="shared" si="29"/>
        <v>59</v>
      </c>
      <c r="BB72" s="29">
        <f t="shared" si="30"/>
        <v>58</v>
      </c>
      <c r="BC72" s="35">
        <f t="shared" si="38"/>
        <v>0</v>
      </c>
      <c r="BD72" s="30" t="str">
        <f>IF($T72=BD$1,MAX(BD$2:BD71)+$AK72,"")</f>
        <v/>
      </c>
      <c r="BE72" s="30" t="str">
        <f>IF($T72=BE$1,MAX(BE$2:BE71)+$AK72,"")</f>
        <v/>
      </c>
      <c r="BF72" s="30" t="str">
        <f>IF($T72=BF$1,MAX(BF$2:BF71)+$AK72,"")</f>
        <v/>
      </c>
      <c r="BG72" s="30" t="str">
        <f>IF($T72=BG$1,MAX(BG$2:BG71)+$AK72,"")</f>
        <v/>
      </c>
      <c r="BH72" s="30" t="str">
        <f>IF($T72=BH$1,MAX(BH$2:BH71)+$AK72,"")</f>
        <v/>
      </c>
      <c r="BI72" s="30" t="str">
        <f>IF($T72=BI$1,MAX(BI$2:BI71)+$AK72,"")</f>
        <v/>
      </c>
      <c r="BJ72" s="30" t="str">
        <f>IF($T72=BJ$1,MAX(BJ$2:BJ71)+$AK72,"")</f>
        <v/>
      </c>
      <c r="BK72" s="30" t="str">
        <f>IF($T72=BK$1,MAX(BK$2:BK71)+$AK72,"")</f>
        <v/>
      </c>
      <c r="BL72" s="30" t="str">
        <f>IF($T72=BL$1,MAX(BL$2:BL71)+$AK72,"")</f>
        <v/>
      </c>
      <c r="BM72" s="30" t="str">
        <f>IF($T72=BM$1,MAX(BM$2:BM71)+$AK72,"")</f>
        <v/>
      </c>
      <c r="BN72" s="30" t="str">
        <f>IF($T72=BN$1,MAX(BN$2:BN71)+$AK72,"")</f>
        <v/>
      </c>
      <c r="BO72" s="30" t="str">
        <f>IF($T72=BO$1,MAX(BO$2:BO71)+$AK72,"")</f>
        <v/>
      </c>
      <c r="BP72" s="30" t="str">
        <f>IF($T72=BP$1,MAX(BP$2:BP71)+$AK72,"")</f>
        <v/>
      </c>
      <c r="BQ72" s="30" t="str">
        <f>IF($T72=BQ$1,MAX(BQ$2:BQ71)+$AK72,"")</f>
        <v/>
      </c>
      <c r="BR72" s="30" t="str">
        <f>IF($T72=BR$1,MAX(BR$2:BR71)+$AK72,"")</f>
        <v/>
      </c>
      <c r="BS72" s="30" t="str">
        <f>IF($T72=BS$1,MAX(BS$2:BS71)+$AK72,"")</f>
        <v/>
      </c>
      <c r="BT72" s="30" t="str">
        <f>IF($T72=BT$1,MAX(BT$2:BT71)+$AK72,"")</f>
        <v/>
      </c>
    </row>
    <row r="73" spans="1:72" x14ac:dyDescent="0.2">
      <c r="A73" s="71">
        <f t="shared" si="31"/>
        <v>3211</v>
      </c>
      <c r="B73" s="23">
        <f t="shared" si="42"/>
        <v>0</v>
      </c>
      <c r="C73" s="29" t="str">
        <f t="shared" si="0"/>
        <v/>
      </c>
      <c r="D73" s="142"/>
      <c r="E73" s="143"/>
      <c r="F73" s="150"/>
      <c r="G73" s="138"/>
      <c r="H73" s="138"/>
      <c r="I73" s="1"/>
      <c r="J73" s="145"/>
      <c r="K73" s="151"/>
      <c r="L73" s="31" t="str">
        <f t="shared" si="43"/>
        <v/>
      </c>
      <c r="M73" s="30" t="str">
        <f t="shared" si="1"/>
        <v/>
      </c>
      <c r="N73" s="32" t="str">
        <f t="shared" si="2"/>
        <v/>
      </c>
      <c r="O73" s="32" t="str">
        <f t="shared" si="3"/>
        <v/>
      </c>
      <c r="P73" s="33" t="str">
        <f t="shared" si="44"/>
        <v/>
      </c>
      <c r="R73" s="30" t="str">
        <f t="shared" si="5"/>
        <v/>
      </c>
      <c r="U73" s="30" t="str">
        <f t="shared" si="6"/>
        <v/>
      </c>
      <c r="V73" s="32" t="str">
        <f t="shared" si="7"/>
        <v/>
      </c>
      <c r="W73" s="32" t="str">
        <f t="shared" si="8"/>
        <v/>
      </c>
      <c r="X73" s="28">
        <f t="shared" si="9"/>
        <v>11</v>
      </c>
      <c r="Y73" s="29">
        <f t="shared" si="10"/>
        <v>33</v>
      </c>
      <c r="Z73" s="29">
        <f t="shared" si="11"/>
        <v>17</v>
      </c>
      <c r="AA73" s="35" t="str">
        <f t="shared" si="12"/>
        <v/>
      </c>
      <c r="AB73" s="35">
        <f t="shared" si="39"/>
        <v>8</v>
      </c>
      <c r="AC73" s="35">
        <f t="shared" si="40"/>
        <v>41597</v>
      </c>
      <c r="AD73" s="35">
        <f t="shared" si="13"/>
        <v>5199</v>
      </c>
      <c r="AE73" s="28">
        <f t="shared" si="14"/>
        <v>1</v>
      </c>
      <c r="AF73" s="29">
        <f t="shared" si="15"/>
        <v>26</v>
      </c>
      <c r="AG73" s="29">
        <f t="shared" si="16"/>
        <v>39</v>
      </c>
      <c r="AH73" s="35">
        <f t="shared" si="17"/>
        <v>0</v>
      </c>
      <c r="AI73" s="34">
        <f t="shared" si="32"/>
        <v>-5792</v>
      </c>
      <c r="AJ73" s="34">
        <f t="shared" si="41"/>
        <v>-40550</v>
      </c>
      <c r="AK73" s="30" t="str">
        <f t="shared" si="45"/>
        <v/>
      </c>
      <c r="AL73" s="35">
        <f t="shared" si="33"/>
        <v>0</v>
      </c>
      <c r="AM73" s="35">
        <f t="shared" si="34"/>
        <v>56</v>
      </c>
      <c r="AN73" s="35">
        <f t="shared" si="35"/>
        <v>56</v>
      </c>
      <c r="AO73" s="35">
        <f t="shared" si="46"/>
        <v>0</v>
      </c>
      <c r="AP73" s="35">
        <f t="shared" si="37"/>
        <v>20.577777777777779</v>
      </c>
      <c r="AQ73" s="35">
        <f t="shared" si="47"/>
        <v>0</v>
      </c>
      <c r="AR73" s="28">
        <f t="shared" si="20"/>
        <v>0</v>
      </c>
      <c r="AS73" s="29">
        <f t="shared" si="21"/>
        <v>0</v>
      </c>
      <c r="AT73" s="29">
        <f t="shared" si="22"/>
        <v>0</v>
      </c>
      <c r="AU73" s="35">
        <f t="shared" si="23"/>
        <v>-8</v>
      </c>
      <c r="AV73" s="28">
        <f t="shared" si="24"/>
        <v>-1</v>
      </c>
      <c r="AW73" s="29">
        <f t="shared" si="25"/>
        <v>59</v>
      </c>
      <c r="AX73" s="29">
        <f t="shared" si="26"/>
        <v>52</v>
      </c>
      <c r="AY73" s="35">
        <f t="shared" si="27"/>
        <v>-2</v>
      </c>
      <c r="AZ73" s="28">
        <f t="shared" si="28"/>
        <v>-1</v>
      </c>
      <c r="BA73" s="29">
        <f t="shared" si="29"/>
        <v>59</v>
      </c>
      <c r="BB73" s="29">
        <f t="shared" si="30"/>
        <v>58</v>
      </c>
      <c r="BC73" s="35">
        <f t="shared" si="38"/>
        <v>0</v>
      </c>
      <c r="BD73" s="30" t="str">
        <f>IF($T73=BD$1,MAX(BD$2:BD72)+$AK73,"")</f>
        <v/>
      </c>
      <c r="BE73" s="30" t="str">
        <f>IF($T73=BE$1,MAX(BE$2:BE72)+$AK73,"")</f>
        <v/>
      </c>
      <c r="BF73" s="30" t="str">
        <f>IF($T73=BF$1,MAX(BF$2:BF72)+$AK73,"")</f>
        <v/>
      </c>
      <c r="BG73" s="30" t="str">
        <f>IF($T73=BG$1,MAX(BG$2:BG72)+$AK73,"")</f>
        <v/>
      </c>
      <c r="BH73" s="30" t="str">
        <f>IF($T73=BH$1,MAX(BH$2:BH72)+$AK73,"")</f>
        <v/>
      </c>
      <c r="BI73" s="30" t="str">
        <f>IF($T73=BI$1,MAX(BI$2:BI72)+$AK73,"")</f>
        <v/>
      </c>
      <c r="BJ73" s="30" t="str">
        <f>IF($T73=BJ$1,MAX(BJ$2:BJ72)+$AK73,"")</f>
        <v/>
      </c>
      <c r="BK73" s="30" t="str">
        <f>IF($T73=BK$1,MAX(BK$2:BK72)+$AK73,"")</f>
        <v/>
      </c>
      <c r="BL73" s="30" t="str">
        <f>IF($T73=BL$1,MAX(BL$2:BL72)+$AK73,"")</f>
        <v/>
      </c>
      <c r="BM73" s="30" t="str">
        <f>IF($T73=BM$1,MAX(BM$2:BM72)+$AK73,"")</f>
        <v/>
      </c>
      <c r="BN73" s="30" t="str">
        <f>IF($T73=BN$1,MAX(BN$2:BN72)+$AK73,"")</f>
        <v/>
      </c>
      <c r="BO73" s="30" t="str">
        <f>IF($T73=BO$1,MAX(BO$2:BO72)+$AK73,"")</f>
        <v/>
      </c>
      <c r="BP73" s="30" t="str">
        <f>IF($T73=BP$1,MAX(BP$2:BP72)+$AK73,"")</f>
        <v/>
      </c>
      <c r="BQ73" s="30" t="str">
        <f>IF($T73=BQ$1,MAX(BQ$2:BQ72)+$AK73,"")</f>
        <v/>
      </c>
      <c r="BR73" s="30" t="str">
        <f>IF($T73=BR$1,MAX(BR$2:BR72)+$AK73,"")</f>
        <v/>
      </c>
      <c r="BS73" s="30" t="str">
        <f>IF($T73=BS$1,MAX(BS$2:BS72)+$AK73,"")</f>
        <v/>
      </c>
      <c r="BT73" s="30" t="str">
        <f>IF($T73=BT$1,MAX(BT$2:BT72)+$AK73,"")</f>
        <v/>
      </c>
    </row>
    <row r="74" spans="1:72" x14ac:dyDescent="0.2">
      <c r="A74" s="71">
        <f t="shared" si="31"/>
        <v>3311</v>
      </c>
      <c r="B74" s="23">
        <f t="shared" si="42"/>
        <v>0</v>
      </c>
      <c r="C74" s="29" t="str">
        <f t="shared" si="0"/>
        <v/>
      </c>
      <c r="D74" s="142"/>
      <c r="E74" s="143"/>
      <c r="F74" s="150"/>
      <c r="G74" s="138"/>
      <c r="H74" s="138"/>
      <c r="I74" s="1"/>
      <c r="J74" s="145"/>
      <c r="K74" s="151"/>
      <c r="L74" s="31" t="str">
        <f t="shared" si="43"/>
        <v/>
      </c>
      <c r="M74" s="30" t="str">
        <f t="shared" si="1"/>
        <v/>
      </c>
      <c r="N74" s="32" t="str">
        <f t="shared" si="2"/>
        <v/>
      </c>
      <c r="O74" s="32" t="str">
        <f t="shared" si="3"/>
        <v/>
      </c>
      <c r="P74" s="33" t="str">
        <f t="shared" si="44"/>
        <v/>
      </c>
      <c r="R74" s="30" t="str">
        <f t="shared" si="5"/>
        <v/>
      </c>
      <c r="U74" s="30" t="str">
        <f t="shared" si="6"/>
        <v/>
      </c>
      <c r="V74" s="32" t="str">
        <f t="shared" si="7"/>
        <v/>
      </c>
      <c r="W74" s="32" t="str">
        <f t="shared" si="8"/>
        <v/>
      </c>
      <c r="X74" s="28">
        <f t="shared" si="9"/>
        <v>11</v>
      </c>
      <c r="Y74" s="29">
        <f t="shared" si="10"/>
        <v>33</v>
      </c>
      <c r="Z74" s="29">
        <f t="shared" si="11"/>
        <v>17</v>
      </c>
      <c r="AA74" s="35" t="str">
        <f t="shared" si="12"/>
        <v/>
      </c>
      <c r="AB74" s="35">
        <f t="shared" si="39"/>
        <v>8</v>
      </c>
      <c r="AC74" s="35">
        <f t="shared" si="40"/>
        <v>41597</v>
      </c>
      <c r="AD74" s="35">
        <f t="shared" si="13"/>
        <v>5199</v>
      </c>
      <c r="AE74" s="28">
        <f t="shared" si="14"/>
        <v>1</v>
      </c>
      <c r="AF74" s="29">
        <f t="shared" si="15"/>
        <v>26</v>
      </c>
      <c r="AG74" s="29">
        <f t="shared" si="16"/>
        <v>39</v>
      </c>
      <c r="AH74" s="35">
        <f t="shared" si="17"/>
        <v>0</v>
      </c>
      <c r="AI74" s="34">
        <f t="shared" si="32"/>
        <v>-5792</v>
      </c>
      <c r="AJ74" s="34">
        <f t="shared" si="41"/>
        <v>-40550</v>
      </c>
      <c r="AK74" s="30" t="str">
        <f t="shared" si="45"/>
        <v/>
      </c>
      <c r="AL74" s="35">
        <f t="shared" si="33"/>
        <v>0</v>
      </c>
      <c r="AM74" s="35">
        <f t="shared" si="34"/>
        <v>56</v>
      </c>
      <c r="AN74" s="35">
        <f t="shared" si="35"/>
        <v>56</v>
      </c>
      <c r="AO74" s="35">
        <f t="shared" si="46"/>
        <v>0</v>
      </c>
      <c r="AP74" s="35">
        <f t="shared" si="37"/>
        <v>20.577777777777779</v>
      </c>
      <c r="AQ74" s="35">
        <f t="shared" si="47"/>
        <v>0</v>
      </c>
      <c r="AR74" s="28">
        <f t="shared" si="20"/>
        <v>0</v>
      </c>
      <c r="AS74" s="29">
        <f t="shared" si="21"/>
        <v>0</v>
      </c>
      <c r="AT74" s="29">
        <f t="shared" si="22"/>
        <v>0</v>
      </c>
      <c r="AU74" s="35">
        <f t="shared" si="23"/>
        <v>-8</v>
      </c>
      <c r="AV74" s="28">
        <f t="shared" si="24"/>
        <v>-1</v>
      </c>
      <c r="AW74" s="29">
        <f t="shared" si="25"/>
        <v>59</v>
      </c>
      <c r="AX74" s="29">
        <f t="shared" si="26"/>
        <v>52</v>
      </c>
      <c r="AY74" s="35">
        <f t="shared" si="27"/>
        <v>-2</v>
      </c>
      <c r="AZ74" s="28">
        <f t="shared" si="28"/>
        <v>-1</v>
      </c>
      <c r="BA74" s="29">
        <f t="shared" si="29"/>
        <v>59</v>
      </c>
      <c r="BB74" s="29">
        <f t="shared" si="30"/>
        <v>58</v>
      </c>
      <c r="BC74" s="35">
        <f t="shared" si="38"/>
        <v>0</v>
      </c>
      <c r="BD74" s="30" t="str">
        <f>IF($T74=BD$1,MAX(BD$2:BD73)+$AK74,"")</f>
        <v/>
      </c>
      <c r="BE74" s="30" t="str">
        <f>IF($T74=BE$1,MAX(BE$2:BE73)+$AK74,"")</f>
        <v/>
      </c>
      <c r="BF74" s="30" t="str">
        <f>IF($T74=BF$1,MAX(BF$2:BF73)+$AK74,"")</f>
        <v/>
      </c>
      <c r="BG74" s="30" t="str">
        <f>IF($T74=BG$1,MAX(BG$2:BG73)+$AK74,"")</f>
        <v/>
      </c>
      <c r="BH74" s="30" t="str">
        <f>IF($T74=BH$1,MAX(BH$2:BH73)+$AK74,"")</f>
        <v/>
      </c>
      <c r="BI74" s="30" t="str">
        <f>IF($T74=BI$1,MAX(BI$2:BI73)+$AK74,"")</f>
        <v/>
      </c>
      <c r="BJ74" s="30" t="str">
        <f>IF($T74=BJ$1,MAX(BJ$2:BJ73)+$AK74,"")</f>
        <v/>
      </c>
      <c r="BK74" s="30" t="str">
        <f>IF($T74=BK$1,MAX(BK$2:BK73)+$AK74,"")</f>
        <v/>
      </c>
      <c r="BL74" s="30" t="str">
        <f>IF($T74=BL$1,MAX(BL$2:BL73)+$AK74,"")</f>
        <v/>
      </c>
      <c r="BM74" s="30" t="str">
        <f>IF($T74=BM$1,MAX(BM$2:BM73)+$AK74,"")</f>
        <v/>
      </c>
      <c r="BN74" s="30" t="str">
        <f>IF($T74=BN$1,MAX(BN$2:BN73)+$AK74,"")</f>
        <v/>
      </c>
      <c r="BO74" s="30" t="str">
        <f>IF($T74=BO$1,MAX(BO$2:BO73)+$AK74,"")</f>
        <v/>
      </c>
      <c r="BP74" s="30" t="str">
        <f>IF($T74=BP$1,MAX(BP$2:BP73)+$AK74,"")</f>
        <v/>
      </c>
      <c r="BQ74" s="30" t="str">
        <f>IF($T74=BQ$1,MAX(BQ$2:BQ73)+$AK74,"")</f>
        <v/>
      </c>
      <c r="BR74" s="30" t="str">
        <f>IF($T74=BR$1,MAX(BR$2:BR73)+$AK74,"")</f>
        <v/>
      </c>
      <c r="BS74" s="30" t="str">
        <f>IF($T74=BS$1,MAX(BS$2:BS73)+$AK74,"")</f>
        <v/>
      </c>
      <c r="BT74" s="30" t="str">
        <f>IF($T74=BT$1,MAX(BT$2:BT73)+$AK74,"")</f>
        <v/>
      </c>
    </row>
    <row r="75" spans="1:72" x14ac:dyDescent="0.2">
      <c r="A75" s="71">
        <f t="shared" si="31"/>
        <v>3411</v>
      </c>
      <c r="B75" s="23">
        <f t="shared" si="42"/>
        <v>0</v>
      </c>
      <c r="C75" s="29" t="str">
        <f t="shared" si="0"/>
        <v/>
      </c>
      <c r="D75" s="142"/>
      <c r="E75" s="143"/>
      <c r="F75" s="150"/>
      <c r="G75" s="138"/>
      <c r="H75" s="138"/>
      <c r="I75" s="1"/>
      <c r="J75" s="145"/>
      <c r="K75" s="151"/>
      <c r="L75" s="31" t="str">
        <f t="shared" si="43"/>
        <v/>
      </c>
      <c r="M75" s="30" t="str">
        <f t="shared" si="1"/>
        <v/>
      </c>
      <c r="N75" s="32" t="str">
        <f t="shared" si="2"/>
        <v/>
      </c>
      <c r="O75" s="32" t="str">
        <f t="shared" si="3"/>
        <v/>
      </c>
      <c r="P75" s="33" t="str">
        <f t="shared" si="44"/>
        <v/>
      </c>
      <c r="R75" s="30" t="str">
        <f t="shared" si="5"/>
        <v/>
      </c>
      <c r="U75" s="30" t="str">
        <f t="shared" si="6"/>
        <v/>
      </c>
      <c r="V75" s="32" t="str">
        <f t="shared" si="7"/>
        <v/>
      </c>
      <c r="W75" s="32" t="str">
        <f t="shared" si="8"/>
        <v/>
      </c>
      <c r="X75" s="28">
        <f t="shared" si="9"/>
        <v>11</v>
      </c>
      <c r="Y75" s="29">
        <f t="shared" si="10"/>
        <v>33</v>
      </c>
      <c r="Z75" s="29">
        <f t="shared" si="11"/>
        <v>17</v>
      </c>
      <c r="AA75" s="35" t="str">
        <f t="shared" si="12"/>
        <v/>
      </c>
      <c r="AB75" s="35">
        <f t="shared" si="39"/>
        <v>8</v>
      </c>
      <c r="AC75" s="35">
        <f t="shared" si="40"/>
        <v>41597</v>
      </c>
      <c r="AD75" s="35">
        <f t="shared" si="13"/>
        <v>5199</v>
      </c>
      <c r="AE75" s="28">
        <f t="shared" si="14"/>
        <v>1</v>
      </c>
      <c r="AF75" s="29">
        <f t="shared" si="15"/>
        <v>26</v>
      </c>
      <c r="AG75" s="29">
        <f t="shared" si="16"/>
        <v>39</v>
      </c>
      <c r="AH75" s="35">
        <f t="shared" si="17"/>
        <v>0</v>
      </c>
      <c r="AI75" s="34">
        <f t="shared" si="32"/>
        <v>-5792</v>
      </c>
      <c r="AJ75" s="34">
        <f t="shared" si="41"/>
        <v>-40550</v>
      </c>
      <c r="AK75" s="30" t="str">
        <f t="shared" si="45"/>
        <v/>
      </c>
      <c r="AL75" s="35">
        <f t="shared" si="33"/>
        <v>0</v>
      </c>
      <c r="AM75" s="35">
        <f t="shared" si="34"/>
        <v>56</v>
      </c>
      <c r="AN75" s="35">
        <f t="shared" si="35"/>
        <v>56</v>
      </c>
      <c r="AO75" s="35">
        <f t="shared" si="46"/>
        <v>0</v>
      </c>
      <c r="AP75" s="35">
        <f t="shared" si="37"/>
        <v>20.577777777777779</v>
      </c>
      <c r="AQ75" s="35">
        <f t="shared" si="47"/>
        <v>0</v>
      </c>
      <c r="AR75" s="28">
        <f t="shared" si="20"/>
        <v>0</v>
      </c>
      <c r="AS75" s="29">
        <f t="shared" si="21"/>
        <v>0</v>
      </c>
      <c r="AT75" s="29">
        <f t="shared" si="22"/>
        <v>0</v>
      </c>
      <c r="AU75" s="35">
        <f t="shared" si="23"/>
        <v>-8</v>
      </c>
      <c r="AV75" s="28">
        <f t="shared" si="24"/>
        <v>-1</v>
      </c>
      <c r="AW75" s="29">
        <f t="shared" si="25"/>
        <v>59</v>
      </c>
      <c r="AX75" s="29">
        <f t="shared" si="26"/>
        <v>52</v>
      </c>
      <c r="AY75" s="35">
        <f t="shared" si="27"/>
        <v>-2</v>
      </c>
      <c r="AZ75" s="28">
        <f t="shared" si="28"/>
        <v>-1</v>
      </c>
      <c r="BA75" s="29">
        <f t="shared" si="29"/>
        <v>59</v>
      </c>
      <c r="BB75" s="29">
        <f t="shared" si="30"/>
        <v>58</v>
      </c>
      <c r="BC75" s="35">
        <f t="shared" si="38"/>
        <v>0</v>
      </c>
      <c r="BD75" s="30" t="str">
        <f>IF($T75=BD$1,MAX(BD$2:BD74)+$AK75,"")</f>
        <v/>
      </c>
      <c r="BE75" s="30" t="str">
        <f>IF($T75=BE$1,MAX(BE$2:BE74)+$AK75,"")</f>
        <v/>
      </c>
      <c r="BF75" s="30" t="str">
        <f>IF($T75=BF$1,MAX(BF$2:BF74)+$AK75,"")</f>
        <v/>
      </c>
      <c r="BG75" s="30" t="str">
        <f>IF($T75=BG$1,MAX(BG$2:BG74)+$AK75,"")</f>
        <v/>
      </c>
      <c r="BH75" s="30" t="str">
        <f>IF($T75=BH$1,MAX(BH$2:BH74)+$AK75,"")</f>
        <v/>
      </c>
      <c r="BI75" s="30" t="str">
        <f>IF($T75=BI$1,MAX(BI$2:BI74)+$AK75,"")</f>
        <v/>
      </c>
      <c r="BJ75" s="30" t="str">
        <f>IF($T75=BJ$1,MAX(BJ$2:BJ74)+$AK75,"")</f>
        <v/>
      </c>
      <c r="BK75" s="30" t="str">
        <f>IF($T75=BK$1,MAX(BK$2:BK74)+$AK75,"")</f>
        <v/>
      </c>
      <c r="BL75" s="30" t="str">
        <f>IF($T75=BL$1,MAX(BL$2:BL74)+$AK75,"")</f>
        <v/>
      </c>
      <c r="BM75" s="30" t="str">
        <f>IF($T75=BM$1,MAX(BM$2:BM74)+$AK75,"")</f>
        <v/>
      </c>
      <c r="BN75" s="30" t="str">
        <f>IF($T75=BN$1,MAX(BN$2:BN74)+$AK75,"")</f>
        <v/>
      </c>
      <c r="BO75" s="30" t="str">
        <f>IF($T75=BO$1,MAX(BO$2:BO74)+$AK75,"")</f>
        <v/>
      </c>
      <c r="BP75" s="30" t="str">
        <f>IF($T75=BP$1,MAX(BP$2:BP74)+$AK75,"")</f>
        <v/>
      </c>
      <c r="BQ75" s="30" t="str">
        <f>IF($T75=BQ$1,MAX(BQ$2:BQ74)+$AK75,"")</f>
        <v/>
      </c>
      <c r="BR75" s="30" t="str">
        <f>IF($T75=BR$1,MAX(BR$2:BR74)+$AK75,"")</f>
        <v/>
      </c>
      <c r="BS75" s="30" t="str">
        <f>IF($T75=BS$1,MAX(BS$2:BS74)+$AK75,"")</f>
        <v/>
      </c>
      <c r="BT75" s="30" t="str">
        <f>IF($T75=BT$1,MAX(BT$2:BT74)+$AK75,"")</f>
        <v/>
      </c>
    </row>
    <row r="76" spans="1:72" x14ac:dyDescent="0.2">
      <c r="A76" s="71">
        <f t="shared" si="31"/>
        <v>3511</v>
      </c>
      <c r="B76" s="23">
        <f t="shared" si="42"/>
        <v>0</v>
      </c>
      <c r="C76" s="29" t="str">
        <f t="shared" si="0"/>
        <v/>
      </c>
      <c r="D76" s="142"/>
      <c r="E76" s="143"/>
      <c r="F76" s="150"/>
      <c r="G76" s="138"/>
      <c r="H76" s="138"/>
      <c r="I76" s="1"/>
      <c r="J76" s="145"/>
      <c r="K76" s="231"/>
      <c r="L76" s="31" t="str">
        <f t="shared" si="43"/>
        <v/>
      </c>
      <c r="M76" s="30" t="str">
        <f t="shared" si="1"/>
        <v/>
      </c>
      <c r="N76" s="32" t="str">
        <f t="shared" si="2"/>
        <v/>
      </c>
      <c r="O76" s="32" t="str">
        <f t="shared" si="3"/>
        <v/>
      </c>
      <c r="P76" s="33" t="str">
        <f t="shared" si="44"/>
        <v/>
      </c>
      <c r="R76" s="30" t="str">
        <f t="shared" si="5"/>
        <v/>
      </c>
      <c r="U76" s="30" t="str">
        <f t="shared" si="6"/>
        <v/>
      </c>
      <c r="V76" s="32" t="str">
        <f t="shared" si="7"/>
        <v/>
      </c>
      <c r="W76" s="32" t="str">
        <f t="shared" si="8"/>
        <v/>
      </c>
      <c r="X76" s="28">
        <f t="shared" si="9"/>
        <v>11</v>
      </c>
      <c r="Y76" s="29">
        <f t="shared" si="10"/>
        <v>33</v>
      </c>
      <c r="Z76" s="29">
        <f t="shared" si="11"/>
        <v>17</v>
      </c>
      <c r="AA76" s="35" t="str">
        <f t="shared" si="12"/>
        <v/>
      </c>
      <c r="AB76" s="35">
        <f t="shared" si="39"/>
        <v>8</v>
      </c>
      <c r="AC76" s="35">
        <f t="shared" si="40"/>
        <v>41597</v>
      </c>
      <c r="AD76" s="35">
        <f t="shared" si="13"/>
        <v>5199</v>
      </c>
      <c r="AE76" s="28">
        <f t="shared" si="14"/>
        <v>1</v>
      </c>
      <c r="AF76" s="29">
        <f t="shared" si="15"/>
        <v>26</v>
      </c>
      <c r="AG76" s="29">
        <f t="shared" si="16"/>
        <v>39</v>
      </c>
      <c r="AH76" s="35">
        <f t="shared" si="17"/>
        <v>0</v>
      </c>
      <c r="AI76" s="34">
        <f t="shared" si="32"/>
        <v>-5792</v>
      </c>
      <c r="AJ76" s="34">
        <f t="shared" si="41"/>
        <v>-40550</v>
      </c>
      <c r="AK76" s="30" t="str">
        <f t="shared" si="45"/>
        <v/>
      </c>
      <c r="AL76" s="35">
        <f t="shared" si="33"/>
        <v>0</v>
      </c>
      <c r="AM76" s="35">
        <f t="shared" si="34"/>
        <v>56</v>
      </c>
      <c r="AN76" s="35">
        <f t="shared" si="35"/>
        <v>56</v>
      </c>
      <c r="AO76" s="35">
        <f t="shared" si="46"/>
        <v>0</v>
      </c>
      <c r="AP76" s="35">
        <f t="shared" si="37"/>
        <v>20.577777777777779</v>
      </c>
      <c r="AQ76" s="35">
        <f t="shared" si="47"/>
        <v>0</v>
      </c>
      <c r="AR76" s="28">
        <f t="shared" si="20"/>
        <v>0</v>
      </c>
      <c r="AS76" s="29">
        <f t="shared" si="21"/>
        <v>0</v>
      </c>
      <c r="AT76" s="29">
        <f t="shared" si="22"/>
        <v>0</v>
      </c>
      <c r="AU76" s="35">
        <f t="shared" si="23"/>
        <v>-8</v>
      </c>
      <c r="AV76" s="28">
        <f t="shared" si="24"/>
        <v>-1</v>
      </c>
      <c r="AW76" s="29">
        <f t="shared" si="25"/>
        <v>59</v>
      </c>
      <c r="AX76" s="29">
        <f t="shared" si="26"/>
        <v>52</v>
      </c>
      <c r="AY76" s="35">
        <f t="shared" si="27"/>
        <v>-2</v>
      </c>
      <c r="AZ76" s="28">
        <f t="shared" si="28"/>
        <v>-1</v>
      </c>
      <c r="BA76" s="29">
        <f t="shared" si="29"/>
        <v>59</v>
      </c>
      <c r="BB76" s="29">
        <f t="shared" si="30"/>
        <v>58</v>
      </c>
      <c r="BC76" s="35">
        <f t="shared" si="38"/>
        <v>0</v>
      </c>
      <c r="BD76" s="30" t="str">
        <f>IF($T76=BD$1,MAX(BD$2:BD75)+$AK76,"")</f>
        <v/>
      </c>
      <c r="BE76" s="30" t="str">
        <f>IF($T76=BE$1,MAX(BE$2:BE75)+$AK76,"")</f>
        <v/>
      </c>
      <c r="BF76" s="30" t="str">
        <f>IF($T76=BF$1,MAX(BF$2:BF75)+$AK76,"")</f>
        <v/>
      </c>
      <c r="BG76" s="30" t="str">
        <f>IF($T76=BG$1,MAX(BG$2:BG75)+$AK76,"")</f>
        <v/>
      </c>
      <c r="BH76" s="30" t="str">
        <f>IF($T76=BH$1,MAX(BH$2:BH75)+$AK76,"")</f>
        <v/>
      </c>
      <c r="BI76" s="30" t="str">
        <f>IF($T76=BI$1,MAX(BI$2:BI75)+$AK76,"")</f>
        <v/>
      </c>
      <c r="BJ76" s="30" t="str">
        <f>IF($T76=BJ$1,MAX(BJ$2:BJ75)+$AK76,"")</f>
        <v/>
      </c>
      <c r="BK76" s="30" t="str">
        <f>IF($T76=BK$1,MAX(BK$2:BK75)+$AK76,"")</f>
        <v/>
      </c>
      <c r="BL76" s="30" t="str">
        <f>IF($T76=BL$1,MAX(BL$2:BL75)+$AK76,"")</f>
        <v/>
      </c>
      <c r="BM76" s="30" t="str">
        <f>IF($T76=BM$1,MAX(BM$2:BM75)+$AK76,"")</f>
        <v/>
      </c>
      <c r="BN76" s="30" t="str">
        <f>IF($T76=BN$1,MAX(BN$2:BN75)+$AK76,"")</f>
        <v/>
      </c>
      <c r="BO76" s="30" t="str">
        <f>IF($T76=BO$1,MAX(BO$2:BO75)+$AK76,"")</f>
        <v/>
      </c>
      <c r="BP76" s="30" t="str">
        <f>IF($T76=BP$1,MAX(BP$2:BP75)+$AK76,"")</f>
        <v/>
      </c>
      <c r="BQ76" s="30" t="str">
        <f>IF($T76=BQ$1,MAX(BQ$2:BQ75)+$AK76,"")</f>
        <v/>
      </c>
      <c r="BR76" s="30" t="str">
        <f>IF($T76=BR$1,MAX(BR$2:BR75)+$AK76,"")</f>
        <v/>
      </c>
      <c r="BS76" s="30" t="str">
        <f>IF($T76=BS$1,MAX(BS$2:BS75)+$AK76,"")</f>
        <v/>
      </c>
      <c r="BT76" s="30" t="str">
        <f>IF($T76=BT$1,MAX(BT$2:BT75)+$AK76,"")</f>
        <v/>
      </c>
    </row>
    <row r="77" spans="1:72" x14ac:dyDescent="0.2">
      <c r="A77" s="71">
        <f t="shared" si="31"/>
        <v>3611</v>
      </c>
      <c r="B77" s="23">
        <f t="shared" si="42"/>
        <v>0</v>
      </c>
      <c r="C77" s="29" t="str">
        <f t="shared" si="0"/>
        <v/>
      </c>
      <c r="D77" s="142"/>
      <c r="E77" s="143"/>
      <c r="F77" s="150"/>
      <c r="G77" s="138"/>
      <c r="H77" s="138"/>
      <c r="I77" s="1"/>
      <c r="J77" s="145"/>
      <c r="K77" s="151"/>
      <c r="L77" s="31" t="str">
        <f t="shared" si="43"/>
        <v/>
      </c>
      <c r="M77" s="30" t="str">
        <f t="shared" si="1"/>
        <v/>
      </c>
      <c r="N77" s="32" t="str">
        <f t="shared" si="2"/>
        <v/>
      </c>
      <c r="O77" s="32" t="str">
        <f t="shared" si="3"/>
        <v/>
      </c>
      <c r="P77" s="33" t="str">
        <f t="shared" si="44"/>
        <v/>
      </c>
      <c r="R77" s="30" t="str">
        <f t="shared" si="5"/>
        <v/>
      </c>
      <c r="U77" s="30" t="str">
        <f t="shared" si="6"/>
        <v/>
      </c>
      <c r="V77" s="32" t="str">
        <f t="shared" si="7"/>
        <v/>
      </c>
      <c r="W77" s="32" t="str">
        <f t="shared" si="8"/>
        <v/>
      </c>
      <c r="X77" s="28">
        <f t="shared" si="9"/>
        <v>11</v>
      </c>
      <c r="Y77" s="29">
        <f t="shared" si="10"/>
        <v>33</v>
      </c>
      <c r="Z77" s="29">
        <f t="shared" si="11"/>
        <v>17</v>
      </c>
      <c r="AA77" s="35" t="str">
        <f t="shared" si="12"/>
        <v/>
      </c>
      <c r="AB77" s="35">
        <f t="shared" si="39"/>
        <v>8</v>
      </c>
      <c r="AC77" s="35">
        <f t="shared" si="40"/>
        <v>41597</v>
      </c>
      <c r="AD77" s="35">
        <f t="shared" si="13"/>
        <v>5199</v>
      </c>
      <c r="AE77" s="28">
        <f t="shared" si="14"/>
        <v>1</v>
      </c>
      <c r="AF77" s="29">
        <f t="shared" si="15"/>
        <v>26</v>
      </c>
      <c r="AG77" s="29">
        <f t="shared" si="16"/>
        <v>39</v>
      </c>
      <c r="AH77" s="35">
        <f t="shared" si="17"/>
        <v>0</v>
      </c>
      <c r="AI77" s="34">
        <f t="shared" si="32"/>
        <v>-5792</v>
      </c>
      <c r="AJ77" s="34">
        <f t="shared" si="41"/>
        <v>-40550</v>
      </c>
      <c r="AK77" s="30" t="str">
        <f t="shared" si="45"/>
        <v/>
      </c>
      <c r="AL77" s="35">
        <f t="shared" si="33"/>
        <v>0</v>
      </c>
      <c r="AM77" s="35">
        <f t="shared" si="34"/>
        <v>56</v>
      </c>
      <c r="AN77" s="35">
        <f t="shared" si="35"/>
        <v>56</v>
      </c>
      <c r="AO77" s="35">
        <f t="shared" si="46"/>
        <v>0</v>
      </c>
      <c r="AP77" s="35">
        <f t="shared" si="37"/>
        <v>20.577777777777779</v>
      </c>
      <c r="AQ77" s="35">
        <f t="shared" si="47"/>
        <v>0</v>
      </c>
      <c r="AR77" s="28">
        <f t="shared" si="20"/>
        <v>0</v>
      </c>
      <c r="AS77" s="29">
        <f t="shared" si="21"/>
        <v>0</v>
      </c>
      <c r="AT77" s="29">
        <f t="shared" si="22"/>
        <v>0</v>
      </c>
      <c r="AU77" s="35">
        <f t="shared" si="23"/>
        <v>-8</v>
      </c>
      <c r="AV77" s="28">
        <f t="shared" si="24"/>
        <v>-1</v>
      </c>
      <c r="AW77" s="29">
        <f t="shared" si="25"/>
        <v>59</v>
      </c>
      <c r="AX77" s="29">
        <f t="shared" si="26"/>
        <v>52</v>
      </c>
      <c r="AY77" s="35">
        <f t="shared" si="27"/>
        <v>-2</v>
      </c>
      <c r="AZ77" s="28">
        <f t="shared" si="28"/>
        <v>-1</v>
      </c>
      <c r="BA77" s="29">
        <f t="shared" si="29"/>
        <v>59</v>
      </c>
      <c r="BB77" s="29">
        <f t="shared" si="30"/>
        <v>58</v>
      </c>
      <c r="BC77" s="35">
        <f t="shared" si="38"/>
        <v>0</v>
      </c>
      <c r="BD77" s="30" t="str">
        <f>IF($T77=BD$1,MAX(BD$2:BD76)+$AK77,"")</f>
        <v/>
      </c>
      <c r="BE77" s="30" t="str">
        <f>IF($T77=BE$1,MAX(BE$2:BE76)+$AK77,"")</f>
        <v/>
      </c>
      <c r="BF77" s="30" t="str">
        <f>IF($T77=BF$1,MAX(BF$2:BF76)+$AK77,"")</f>
        <v/>
      </c>
      <c r="BG77" s="30" t="str">
        <f>IF($T77=BG$1,MAX(BG$2:BG76)+$AK77,"")</f>
        <v/>
      </c>
      <c r="BH77" s="30" t="str">
        <f>IF($T77=BH$1,MAX(BH$2:BH76)+$AK77,"")</f>
        <v/>
      </c>
      <c r="BI77" s="30" t="str">
        <f>IF($T77=BI$1,MAX(BI$2:BI76)+$AK77,"")</f>
        <v/>
      </c>
      <c r="BJ77" s="30" t="str">
        <f>IF($T77=BJ$1,MAX(BJ$2:BJ76)+$AK77,"")</f>
        <v/>
      </c>
      <c r="BK77" s="30" t="str">
        <f>IF($T77=BK$1,MAX(BK$2:BK76)+$AK77,"")</f>
        <v/>
      </c>
      <c r="BL77" s="30" t="str">
        <f>IF($T77=BL$1,MAX(BL$2:BL76)+$AK77,"")</f>
        <v/>
      </c>
      <c r="BM77" s="30" t="str">
        <f>IF($T77=BM$1,MAX(BM$2:BM76)+$AK77,"")</f>
        <v/>
      </c>
      <c r="BN77" s="30" t="str">
        <f>IF($T77=BN$1,MAX(BN$2:BN76)+$AK77,"")</f>
        <v/>
      </c>
      <c r="BO77" s="30" t="str">
        <f>IF($T77=BO$1,MAX(BO$2:BO76)+$AK77,"")</f>
        <v/>
      </c>
      <c r="BP77" s="30" t="str">
        <f>IF($T77=BP$1,MAX(BP$2:BP76)+$AK77,"")</f>
        <v/>
      </c>
      <c r="BQ77" s="30" t="str">
        <f>IF($T77=BQ$1,MAX(BQ$2:BQ76)+$AK77,"")</f>
        <v/>
      </c>
      <c r="BR77" s="30" t="str">
        <f>IF($T77=BR$1,MAX(BR$2:BR76)+$AK77,"")</f>
        <v/>
      </c>
      <c r="BS77" s="30" t="str">
        <f>IF($T77=BS$1,MAX(BS$2:BS76)+$AK77,"")</f>
        <v/>
      </c>
      <c r="BT77" s="30" t="str">
        <f>IF($T77=BT$1,MAX(BT$2:BT76)+$AK77,"")</f>
        <v/>
      </c>
    </row>
    <row r="78" spans="1:72" x14ac:dyDescent="0.2">
      <c r="A78" s="71">
        <f t="shared" si="31"/>
        <v>3711</v>
      </c>
      <c r="B78" s="23">
        <f t="shared" si="42"/>
        <v>0</v>
      </c>
      <c r="C78" s="29" t="str">
        <f t="shared" si="0"/>
        <v/>
      </c>
      <c r="D78" s="142"/>
      <c r="E78" s="143"/>
      <c r="F78" s="150"/>
      <c r="G78" s="138"/>
      <c r="H78" s="138"/>
      <c r="I78" s="1"/>
      <c r="J78" s="145"/>
      <c r="K78" s="151"/>
      <c r="L78" s="31" t="str">
        <f t="shared" si="43"/>
        <v/>
      </c>
      <c r="M78" s="30" t="str">
        <f t="shared" si="1"/>
        <v/>
      </c>
      <c r="N78" s="32" t="str">
        <f t="shared" si="2"/>
        <v/>
      </c>
      <c r="O78" s="32" t="str">
        <f t="shared" si="3"/>
        <v/>
      </c>
      <c r="P78" s="33" t="str">
        <f t="shared" si="44"/>
        <v/>
      </c>
      <c r="R78" s="30" t="str">
        <f t="shared" si="5"/>
        <v/>
      </c>
      <c r="U78" s="30" t="str">
        <f t="shared" si="6"/>
        <v/>
      </c>
      <c r="V78" s="32" t="str">
        <f t="shared" si="7"/>
        <v/>
      </c>
      <c r="W78" s="32" t="str">
        <f t="shared" si="8"/>
        <v/>
      </c>
      <c r="X78" s="28">
        <f t="shared" si="9"/>
        <v>11</v>
      </c>
      <c r="Y78" s="29">
        <f t="shared" si="10"/>
        <v>33</v>
      </c>
      <c r="Z78" s="29">
        <f t="shared" si="11"/>
        <v>17</v>
      </c>
      <c r="AA78" s="35" t="str">
        <f t="shared" si="12"/>
        <v/>
      </c>
      <c r="AB78" s="35">
        <f t="shared" si="39"/>
        <v>8</v>
      </c>
      <c r="AC78" s="35">
        <f t="shared" si="40"/>
        <v>41597</v>
      </c>
      <c r="AD78" s="35">
        <f t="shared" si="13"/>
        <v>5199</v>
      </c>
      <c r="AE78" s="28">
        <f t="shared" si="14"/>
        <v>1</v>
      </c>
      <c r="AF78" s="29">
        <f t="shared" si="15"/>
        <v>26</v>
      </c>
      <c r="AG78" s="29">
        <f t="shared" si="16"/>
        <v>39</v>
      </c>
      <c r="AH78" s="35">
        <f t="shared" si="17"/>
        <v>0</v>
      </c>
      <c r="AI78" s="34">
        <f t="shared" si="32"/>
        <v>-5792</v>
      </c>
      <c r="AJ78" s="34">
        <f t="shared" si="41"/>
        <v>-40550</v>
      </c>
      <c r="AK78" s="30" t="str">
        <f t="shared" si="45"/>
        <v/>
      </c>
      <c r="AL78" s="35">
        <f t="shared" si="33"/>
        <v>0</v>
      </c>
      <c r="AM78" s="35">
        <f t="shared" si="34"/>
        <v>56</v>
      </c>
      <c r="AN78" s="35">
        <f t="shared" si="35"/>
        <v>56</v>
      </c>
      <c r="AO78" s="35">
        <f t="shared" si="46"/>
        <v>0</v>
      </c>
      <c r="AP78" s="35">
        <f t="shared" si="37"/>
        <v>20.577777777777779</v>
      </c>
      <c r="AQ78" s="35">
        <f t="shared" si="47"/>
        <v>0</v>
      </c>
      <c r="AR78" s="28">
        <f t="shared" si="20"/>
        <v>0</v>
      </c>
      <c r="AS78" s="29">
        <f t="shared" si="21"/>
        <v>0</v>
      </c>
      <c r="AT78" s="29">
        <f t="shared" si="22"/>
        <v>0</v>
      </c>
      <c r="AU78" s="35">
        <f t="shared" si="23"/>
        <v>-8</v>
      </c>
      <c r="AV78" s="28">
        <f t="shared" si="24"/>
        <v>-1</v>
      </c>
      <c r="AW78" s="29">
        <f t="shared" si="25"/>
        <v>59</v>
      </c>
      <c r="AX78" s="29">
        <f t="shared" si="26"/>
        <v>52</v>
      </c>
      <c r="AY78" s="35">
        <f t="shared" si="27"/>
        <v>-2</v>
      </c>
      <c r="AZ78" s="28">
        <f t="shared" si="28"/>
        <v>-1</v>
      </c>
      <c r="BA78" s="29">
        <f t="shared" si="29"/>
        <v>59</v>
      </c>
      <c r="BB78" s="29">
        <f t="shared" si="30"/>
        <v>58</v>
      </c>
      <c r="BC78" s="35">
        <f t="shared" si="38"/>
        <v>0</v>
      </c>
      <c r="BD78" s="30" t="str">
        <f>IF($T78=BD$1,MAX(BD$2:BD77)+$AK78,"")</f>
        <v/>
      </c>
      <c r="BE78" s="30" t="str">
        <f>IF($T78=BE$1,MAX(BE$2:BE77)+$AK78,"")</f>
        <v/>
      </c>
      <c r="BF78" s="30" t="str">
        <f>IF($T78=BF$1,MAX(BF$2:BF77)+$AK78,"")</f>
        <v/>
      </c>
      <c r="BG78" s="30" t="str">
        <f>IF($T78=BG$1,MAX(BG$2:BG77)+$AK78,"")</f>
        <v/>
      </c>
      <c r="BH78" s="30" t="str">
        <f>IF($T78=BH$1,MAX(BH$2:BH77)+$AK78,"")</f>
        <v/>
      </c>
      <c r="BI78" s="30" t="str">
        <f>IF($T78=BI$1,MAX(BI$2:BI77)+$AK78,"")</f>
        <v/>
      </c>
      <c r="BJ78" s="30" t="str">
        <f>IF($T78=BJ$1,MAX(BJ$2:BJ77)+$AK78,"")</f>
        <v/>
      </c>
      <c r="BK78" s="30" t="str">
        <f>IF($T78=BK$1,MAX(BK$2:BK77)+$AK78,"")</f>
        <v/>
      </c>
      <c r="BL78" s="30" t="str">
        <f>IF($T78=BL$1,MAX(BL$2:BL77)+$AK78,"")</f>
        <v/>
      </c>
      <c r="BM78" s="30" t="str">
        <f>IF($T78=BM$1,MAX(BM$2:BM77)+$AK78,"")</f>
        <v/>
      </c>
      <c r="BN78" s="30" t="str">
        <f>IF($T78=BN$1,MAX(BN$2:BN77)+$AK78,"")</f>
        <v/>
      </c>
      <c r="BO78" s="30" t="str">
        <f>IF($T78=BO$1,MAX(BO$2:BO77)+$AK78,"")</f>
        <v/>
      </c>
      <c r="BP78" s="30" t="str">
        <f>IF($T78=BP$1,MAX(BP$2:BP77)+$AK78,"")</f>
        <v/>
      </c>
      <c r="BQ78" s="30" t="str">
        <f>IF($T78=BQ$1,MAX(BQ$2:BQ77)+$AK78,"")</f>
        <v/>
      </c>
      <c r="BR78" s="30" t="str">
        <f>IF($T78=BR$1,MAX(BR$2:BR77)+$AK78,"")</f>
        <v/>
      </c>
      <c r="BS78" s="30" t="str">
        <f>IF($T78=BS$1,MAX(BS$2:BS77)+$AK78,"")</f>
        <v/>
      </c>
      <c r="BT78" s="30" t="str">
        <f>IF($T78=BT$1,MAX(BT$2:BT77)+$AK78,"")</f>
        <v/>
      </c>
    </row>
    <row r="79" spans="1:72" x14ac:dyDescent="0.2">
      <c r="A79" s="71">
        <f t="shared" si="31"/>
        <v>3811</v>
      </c>
      <c r="B79" s="23">
        <f t="shared" si="42"/>
        <v>0</v>
      </c>
      <c r="C79" s="29" t="str">
        <f t="shared" si="0"/>
        <v/>
      </c>
      <c r="D79" s="142"/>
      <c r="E79" s="143"/>
      <c r="F79" s="150"/>
      <c r="G79" s="138"/>
      <c r="H79" s="138"/>
      <c r="I79" s="1"/>
      <c r="J79" s="145"/>
      <c r="K79" s="248"/>
      <c r="L79" s="31" t="str">
        <f t="shared" si="43"/>
        <v/>
      </c>
      <c r="M79" s="30" t="str">
        <f t="shared" si="1"/>
        <v/>
      </c>
      <c r="N79" s="32" t="str">
        <f t="shared" si="2"/>
        <v/>
      </c>
      <c r="O79" s="32" t="str">
        <f t="shared" si="3"/>
        <v/>
      </c>
      <c r="P79" s="33" t="str">
        <f t="shared" si="44"/>
        <v/>
      </c>
      <c r="R79" s="30" t="str">
        <f t="shared" si="5"/>
        <v/>
      </c>
      <c r="U79" s="30" t="str">
        <f t="shared" si="6"/>
        <v/>
      </c>
      <c r="V79" s="32" t="str">
        <f t="shared" si="7"/>
        <v/>
      </c>
      <c r="W79" s="32" t="str">
        <f t="shared" si="8"/>
        <v/>
      </c>
      <c r="X79" s="28">
        <f t="shared" si="9"/>
        <v>11</v>
      </c>
      <c r="Y79" s="29">
        <f t="shared" si="10"/>
        <v>33</v>
      </c>
      <c r="Z79" s="29">
        <f t="shared" si="11"/>
        <v>17</v>
      </c>
      <c r="AA79" s="35" t="str">
        <f t="shared" si="12"/>
        <v/>
      </c>
      <c r="AB79" s="35">
        <f t="shared" si="39"/>
        <v>8</v>
      </c>
      <c r="AC79" s="35">
        <f t="shared" si="40"/>
        <v>41597</v>
      </c>
      <c r="AD79" s="35">
        <f t="shared" si="13"/>
        <v>5199</v>
      </c>
      <c r="AE79" s="28">
        <f t="shared" si="14"/>
        <v>1</v>
      </c>
      <c r="AF79" s="29">
        <f t="shared" si="15"/>
        <v>26</v>
      </c>
      <c r="AG79" s="29">
        <f t="shared" si="16"/>
        <v>39</v>
      </c>
      <c r="AH79" s="35">
        <f t="shared" si="17"/>
        <v>0</v>
      </c>
      <c r="AI79" s="34">
        <f t="shared" si="32"/>
        <v>-5792</v>
      </c>
      <c r="AJ79" s="34">
        <f t="shared" si="41"/>
        <v>-40550</v>
      </c>
      <c r="AK79" s="30" t="str">
        <f t="shared" si="45"/>
        <v/>
      </c>
      <c r="AL79" s="35">
        <f t="shared" si="33"/>
        <v>0</v>
      </c>
      <c r="AM79" s="35">
        <f t="shared" si="34"/>
        <v>56</v>
      </c>
      <c r="AN79" s="35">
        <f t="shared" si="35"/>
        <v>56</v>
      </c>
      <c r="AO79" s="35">
        <f t="shared" si="46"/>
        <v>0</v>
      </c>
      <c r="AP79" s="35">
        <f t="shared" si="37"/>
        <v>20.577777777777779</v>
      </c>
      <c r="AQ79" s="35">
        <f t="shared" si="47"/>
        <v>0</v>
      </c>
      <c r="AR79" s="28">
        <f t="shared" si="20"/>
        <v>0</v>
      </c>
      <c r="AS79" s="29">
        <f t="shared" si="21"/>
        <v>0</v>
      </c>
      <c r="AT79" s="29">
        <f t="shared" si="22"/>
        <v>0</v>
      </c>
      <c r="AU79" s="35">
        <f t="shared" si="23"/>
        <v>-8</v>
      </c>
      <c r="AV79" s="28">
        <f t="shared" si="24"/>
        <v>-1</v>
      </c>
      <c r="AW79" s="29">
        <f t="shared" si="25"/>
        <v>59</v>
      </c>
      <c r="AX79" s="29">
        <f t="shared" si="26"/>
        <v>52</v>
      </c>
      <c r="AY79" s="35">
        <f t="shared" si="27"/>
        <v>-2</v>
      </c>
      <c r="AZ79" s="28">
        <f t="shared" si="28"/>
        <v>-1</v>
      </c>
      <c r="BA79" s="29">
        <f t="shared" si="29"/>
        <v>59</v>
      </c>
      <c r="BB79" s="29">
        <f t="shared" si="30"/>
        <v>58</v>
      </c>
      <c r="BC79" s="35">
        <f t="shared" si="38"/>
        <v>0</v>
      </c>
      <c r="BD79" s="30" t="str">
        <f>IF($T79=BD$1,MAX(BD$2:BD78)+$AK79,"")</f>
        <v/>
      </c>
      <c r="BE79" s="30" t="str">
        <f>IF($T79=BE$1,MAX(BE$2:BE78)+$AK79,"")</f>
        <v/>
      </c>
      <c r="BF79" s="30" t="str">
        <f>IF($T79=BF$1,MAX(BF$2:BF78)+$AK79,"")</f>
        <v/>
      </c>
      <c r="BG79" s="30" t="str">
        <f>IF($T79=BG$1,MAX(BG$2:BG78)+$AK79,"")</f>
        <v/>
      </c>
      <c r="BH79" s="30" t="str">
        <f>IF($T79=BH$1,MAX(BH$2:BH78)+$AK79,"")</f>
        <v/>
      </c>
      <c r="BI79" s="30" t="str">
        <f>IF($T79=BI$1,MAX(BI$2:BI78)+$AK79,"")</f>
        <v/>
      </c>
      <c r="BJ79" s="30" t="str">
        <f>IF($T79=BJ$1,MAX(BJ$2:BJ78)+$AK79,"")</f>
        <v/>
      </c>
      <c r="BK79" s="30" t="str">
        <f>IF($T79=BK$1,MAX(BK$2:BK78)+$AK79,"")</f>
        <v/>
      </c>
      <c r="BL79" s="30" t="str">
        <f>IF($T79=BL$1,MAX(BL$2:BL78)+$AK79,"")</f>
        <v/>
      </c>
      <c r="BM79" s="30" t="str">
        <f>IF($T79=BM$1,MAX(BM$2:BM78)+$AK79,"")</f>
        <v/>
      </c>
      <c r="BN79" s="30" t="str">
        <f>IF($T79=BN$1,MAX(BN$2:BN78)+$AK79,"")</f>
        <v/>
      </c>
      <c r="BO79" s="30" t="str">
        <f>IF($T79=BO$1,MAX(BO$2:BO78)+$AK79,"")</f>
        <v/>
      </c>
      <c r="BP79" s="30" t="str">
        <f>IF($T79=BP$1,MAX(BP$2:BP78)+$AK79,"")</f>
        <v/>
      </c>
      <c r="BQ79" s="30" t="str">
        <f>IF($T79=BQ$1,MAX(BQ$2:BQ78)+$AK79,"")</f>
        <v/>
      </c>
      <c r="BR79" s="30" t="str">
        <f>IF($T79=BR$1,MAX(BR$2:BR78)+$AK79,"")</f>
        <v/>
      </c>
      <c r="BS79" s="30" t="str">
        <f>IF($T79=BS$1,MAX(BS$2:BS78)+$AK79,"")</f>
        <v/>
      </c>
      <c r="BT79" s="30" t="str">
        <f>IF($T79=BT$1,MAX(BT$2:BT78)+$AK79,"")</f>
        <v/>
      </c>
    </row>
    <row r="80" spans="1:72" x14ac:dyDescent="0.2">
      <c r="A80" s="71">
        <f t="shared" si="31"/>
        <v>3911</v>
      </c>
      <c r="B80" s="23">
        <f t="shared" si="42"/>
        <v>0</v>
      </c>
      <c r="C80" s="29" t="str">
        <f t="shared" si="0"/>
        <v/>
      </c>
      <c r="D80" s="142"/>
      <c r="E80" s="143"/>
      <c r="F80" s="150"/>
      <c r="G80" s="138"/>
      <c r="H80" s="138"/>
      <c r="I80" s="1"/>
      <c r="J80" s="145"/>
      <c r="K80" s="151"/>
      <c r="L80" s="31" t="str">
        <f t="shared" si="43"/>
        <v/>
      </c>
      <c r="M80" s="30" t="str">
        <f t="shared" si="1"/>
        <v/>
      </c>
      <c r="N80" s="32" t="str">
        <f t="shared" si="2"/>
        <v/>
      </c>
      <c r="O80" s="32" t="str">
        <f t="shared" si="3"/>
        <v/>
      </c>
      <c r="P80" s="33" t="str">
        <f t="shared" si="44"/>
        <v/>
      </c>
      <c r="R80" s="30" t="str">
        <f t="shared" si="5"/>
        <v/>
      </c>
      <c r="U80" s="30" t="str">
        <f t="shared" si="6"/>
        <v/>
      </c>
      <c r="V80" s="32" t="str">
        <f t="shared" si="7"/>
        <v/>
      </c>
      <c r="W80" s="32" t="str">
        <f t="shared" si="8"/>
        <v/>
      </c>
      <c r="X80" s="28">
        <f t="shared" si="9"/>
        <v>11</v>
      </c>
      <c r="Y80" s="29">
        <f t="shared" si="10"/>
        <v>33</v>
      </c>
      <c r="Z80" s="29">
        <f t="shared" si="11"/>
        <v>17</v>
      </c>
      <c r="AA80" s="35" t="str">
        <f t="shared" si="12"/>
        <v/>
      </c>
      <c r="AB80" s="35">
        <f t="shared" si="39"/>
        <v>8</v>
      </c>
      <c r="AC80" s="35">
        <f t="shared" si="40"/>
        <v>41597</v>
      </c>
      <c r="AD80" s="35">
        <f t="shared" si="13"/>
        <v>5199</v>
      </c>
      <c r="AE80" s="28">
        <f t="shared" si="14"/>
        <v>1</v>
      </c>
      <c r="AF80" s="29">
        <f t="shared" si="15"/>
        <v>26</v>
      </c>
      <c r="AG80" s="29">
        <f t="shared" si="16"/>
        <v>39</v>
      </c>
      <c r="AH80" s="35">
        <f t="shared" si="17"/>
        <v>0</v>
      </c>
      <c r="AI80" s="34">
        <f t="shared" si="32"/>
        <v>-5792</v>
      </c>
      <c r="AJ80" s="34">
        <f t="shared" si="41"/>
        <v>-40550</v>
      </c>
      <c r="AK80" s="30" t="str">
        <f t="shared" si="45"/>
        <v/>
      </c>
      <c r="AL80" s="35">
        <f t="shared" si="33"/>
        <v>0</v>
      </c>
      <c r="AM80" s="35">
        <f t="shared" si="34"/>
        <v>56</v>
      </c>
      <c r="AN80" s="35">
        <f t="shared" si="35"/>
        <v>56</v>
      </c>
      <c r="AO80" s="35">
        <f t="shared" si="46"/>
        <v>0</v>
      </c>
      <c r="AP80" s="35">
        <f t="shared" si="37"/>
        <v>20.577777777777779</v>
      </c>
      <c r="AQ80" s="35">
        <f t="shared" si="47"/>
        <v>0</v>
      </c>
      <c r="AR80" s="28">
        <f t="shared" si="20"/>
        <v>0</v>
      </c>
      <c r="AS80" s="29">
        <f t="shared" si="21"/>
        <v>0</v>
      </c>
      <c r="AT80" s="29">
        <f t="shared" si="22"/>
        <v>0</v>
      </c>
      <c r="AU80" s="35">
        <f t="shared" si="23"/>
        <v>-8</v>
      </c>
      <c r="AV80" s="28">
        <f t="shared" si="24"/>
        <v>-1</v>
      </c>
      <c r="AW80" s="29">
        <f t="shared" si="25"/>
        <v>59</v>
      </c>
      <c r="AX80" s="29">
        <f t="shared" si="26"/>
        <v>52</v>
      </c>
      <c r="AY80" s="35">
        <f t="shared" si="27"/>
        <v>-2</v>
      </c>
      <c r="AZ80" s="28">
        <f t="shared" si="28"/>
        <v>-1</v>
      </c>
      <c r="BA80" s="29">
        <f t="shared" si="29"/>
        <v>59</v>
      </c>
      <c r="BB80" s="29">
        <f t="shared" si="30"/>
        <v>58</v>
      </c>
      <c r="BC80" s="35">
        <f t="shared" si="38"/>
        <v>0</v>
      </c>
      <c r="BD80" s="30" t="str">
        <f>IF($T80=BD$1,MAX(BD$2:BD79)+$AK80,"")</f>
        <v/>
      </c>
      <c r="BE80" s="30" t="str">
        <f>IF($T80=BE$1,MAX(BE$2:BE79)+$AK80,"")</f>
        <v/>
      </c>
      <c r="BF80" s="30" t="str">
        <f>IF($T80=BF$1,MAX(BF$2:BF79)+$AK80,"")</f>
        <v/>
      </c>
      <c r="BG80" s="30" t="str">
        <f>IF($T80=BG$1,MAX(BG$2:BG79)+$AK80,"")</f>
        <v/>
      </c>
      <c r="BH80" s="30" t="str">
        <f>IF($T80=BH$1,MAX(BH$2:BH79)+$AK80,"")</f>
        <v/>
      </c>
      <c r="BI80" s="30" t="str">
        <f>IF($T80=BI$1,MAX(BI$2:BI79)+$AK80,"")</f>
        <v/>
      </c>
      <c r="BJ80" s="30" t="str">
        <f>IF($T80=BJ$1,MAX(BJ$2:BJ79)+$AK80,"")</f>
        <v/>
      </c>
      <c r="BK80" s="30" t="str">
        <f>IF($T80=BK$1,MAX(BK$2:BK79)+$AK80,"")</f>
        <v/>
      </c>
      <c r="BL80" s="30" t="str">
        <f>IF($T80=BL$1,MAX(BL$2:BL79)+$AK80,"")</f>
        <v/>
      </c>
      <c r="BM80" s="30" t="str">
        <f>IF($T80=BM$1,MAX(BM$2:BM79)+$AK80,"")</f>
        <v/>
      </c>
      <c r="BN80" s="30" t="str">
        <f>IF($T80=BN$1,MAX(BN$2:BN79)+$AK80,"")</f>
        <v/>
      </c>
      <c r="BO80" s="30" t="str">
        <f>IF($T80=BO$1,MAX(BO$2:BO79)+$AK80,"")</f>
        <v/>
      </c>
      <c r="BP80" s="30" t="str">
        <f>IF($T80=BP$1,MAX(BP$2:BP79)+$AK80,"")</f>
        <v/>
      </c>
      <c r="BQ80" s="30" t="str">
        <f>IF($T80=BQ$1,MAX(BQ$2:BQ79)+$AK80,"")</f>
        <v/>
      </c>
      <c r="BR80" s="30" t="str">
        <f>IF($T80=BR$1,MAX(BR$2:BR79)+$AK80,"")</f>
        <v/>
      </c>
      <c r="BS80" s="30" t="str">
        <f>IF($T80=BS$1,MAX(BS$2:BS79)+$AK80,"")</f>
        <v/>
      </c>
      <c r="BT80" s="30" t="str">
        <f>IF($T80=BT$1,MAX(BT$2:BT79)+$AK80,"")</f>
        <v/>
      </c>
    </row>
    <row r="81" spans="1:72" x14ac:dyDescent="0.2">
      <c r="A81" s="71">
        <f t="shared" si="31"/>
        <v>4011</v>
      </c>
      <c r="B81" s="23">
        <f t="shared" si="42"/>
        <v>0</v>
      </c>
      <c r="C81" s="29" t="str">
        <f t="shared" si="0"/>
        <v/>
      </c>
      <c r="D81" s="142"/>
      <c r="E81" s="143"/>
      <c r="F81" s="150"/>
      <c r="G81" s="138"/>
      <c r="H81" s="138"/>
      <c r="I81" s="1"/>
      <c r="J81" s="145"/>
      <c r="K81" s="151"/>
      <c r="L81" s="31" t="str">
        <f t="shared" si="43"/>
        <v/>
      </c>
      <c r="M81" s="30" t="str">
        <f t="shared" si="1"/>
        <v/>
      </c>
      <c r="N81" s="32" t="str">
        <f t="shared" si="2"/>
        <v/>
      </c>
      <c r="O81" s="32" t="str">
        <f t="shared" si="3"/>
        <v/>
      </c>
      <c r="P81" s="33" t="str">
        <f t="shared" si="44"/>
        <v/>
      </c>
      <c r="R81" s="30" t="str">
        <f t="shared" si="5"/>
        <v/>
      </c>
      <c r="U81" s="30" t="str">
        <f t="shared" si="6"/>
        <v/>
      </c>
      <c r="V81" s="32" t="str">
        <f t="shared" si="7"/>
        <v/>
      </c>
      <c r="W81" s="32" t="str">
        <f t="shared" si="8"/>
        <v/>
      </c>
      <c r="X81" s="28">
        <f t="shared" si="9"/>
        <v>11</v>
      </c>
      <c r="Y81" s="29">
        <f t="shared" si="10"/>
        <v>33</v>
      </c>
      <c r="Z81" s="29">
        <f t="shared" si="11"/>
        <v>17</v>
      </c>
      <c r="AA81" s="35" t="str">
        <f t="shared" si="12"/>
        <v/>
      </c>
      <c r="AB81" s="35">
        <f t="shared" si="39"/>
        <v>8</v>
      </c>
      <c r="AC81" s="35">
        <f t="shared" si="40"/>
        <v>41597</v>
      </c>
      <c r="AD81" s="35">
        <f t="shared" si="13"/>
        <v>5199</v>
      </c>
      <c r="AE81" s="28">
        <f t="shared" si="14"/>
        <v>1</v>
      </c>
      <c r="AF81" s="29">
        <f t="shared" si="15"/>
        <v>26</v>
      </c>
      <c r="AG81" s="29">
        <f t="shared" si="16"/>
        <v>39</v>
      </c>
      <c r="AH81" s="35">
        <f t="shared" si="17"/>
        <v>0</v>
      </c>
      <c r="AI81" s="34">
        <f t="shared" si="32"/>
        <v>-5792</v>
      </c>
      <c r="AJ81" s="34">
        <f t="shared" si="41"/>
        <v>-40550</v>
      </c>
      <c r="AK81" s="30" t="str">
        <f t="shared" si="45"/>
        <v/>
      </c>
      <c r="AL81" s="35">
        <f t="shared" si="33"/>
        <v>0</v>
      </c>
      <c r="AM81" s="35">
        <f t="shared" si="34"/>
        <v>56</v>
      </c>
      <c r="AN81" s="35">
        <f t="shared" si="35"/>
        <v>56</v>
      </c>
      <c r="AO81" s="35">
        <f t="shared" si="46"/>
        <v>0</v>
      </c>
      <c r="AP81" s="35">
        <f t="shared" si="37"/>
        <v>20.577777777777779</v>
      </c>
      <c r="AQ81" s="35">
        <f t="shared" si="47"/>
        <v>0</v>
      </c>
      <c r="AR81" s="28">
        <f t="shared" si="20"/>
        <v>0</v>
      </c>
      <c r="AS81" s="29">
        <f t="shared" si="21"/>
        <v>0</v>
      </c>
      <c r="AT81" s="29">
        <f t="shared" si="22"/>
        <v>0</v>
      </c>
      <c r="AU81" s="35">
        <f t="shared" si="23"/>
        <v>-8</v>
      </c>
      <c r="AV81" s="28">
        <f t="shared" si="24"/>
        <v>-1</v>
      </c>
      <c r="AW81" s="29">
        <f t="shared" si="25"/>
        <v>59</v>
      </c>
      <c r="AX81" s="29">
        <f t="shared" si="26"/>
        <v>52</v>
      </c>
      <c r="AY81" s="35">
        <f t="shared" si="27"/>
        <v>-2</v>
      </c>
      <c r="AZ81" s="28">
        <f t="shared" si="28"/>
        <v>-1</v>
      </c>
      <c r="BA81" s="29">
        <f t="shared" si="29"/>
        <v>59</v>
      </c>
      <c r="BB81" s="29">
        <f t="shared" si="30"/>
        <v>58</v>
      </c>
      <c r="BC81" s="35">
        <f t="shared" si="38"/>
        <v>0</v>
      </c>
      <c r="BD81" s="30" t="str">
        <f>IF($T81=BD$1,MAX(BD$2:BD80)+$AK81,"")</f>
        <v/>
      </c>
      <c r="BE81" s="30" t="str">
        <f>IF($T81=BE$1,MAX(BE$2:BE80)+$AK81,"")</f>
        <v/>
      </c>
      <c r="BF81" s="30" t="str">
        <f>IF($T81=BF$1,MAX(BF$2:BF80)+$AK81,"")</f>
        <v/>
      </c>
      <c r="BG81" s="30" t="str">
        <f>IF($T81=BG$1,MAX(BG$2:BG80)+$AK81,"")</f>
        <v/>
      </c>
      <c r="BH81" s="30" t="str">
        <f>IF($T81=BH$1,MAX(BH$2:BH80)+$AK81,"")</f>
        <v/>
      </c>
      <c r="BI81" s="30" t="str">
        <f>IF($T81=BI$1,MAX(BI$2:BI80)+$AK81,"")</f>
        <v/>
      </c>
      <c r="BJ81" s="30" t="str">
        <f>IF($T81=BJ$1,MAX(BJ$2:BJ80)+$AK81,"")</f>
        <v/>
      </c>
      <c r="BK81" s="30" t="str">
        <f>IF($T81=BK$1,MAX(BK$2:BK80)+$AK81,"")</f>
        <v/>
      </c>
      <c r="BL81" s="30" t="str">
        <f>IF($T81=BL$1,MAX(BL$2:BL80)+$AK81,"")</f>
        <v/>
      </c>
      <c r="BM81" s="30" t="str">
        <f>IF($T81=BM$1,MAX(BM$2:BM80)+$AK81,"")</f>
        <v/>
      </c>
      <c r="BN81" s="30" t="str">
        <f>IF($T81=BN$1,MAX(BN$2:BN80)+$AK81,"")</f>
        <v/>
      </c>
      <c r="BO81" s="30" t="str">
        <f>IF($T81=BO$1,MAX(BO$2:BO80)+$AK81,"")</f>
        <v/>
      </c>
      <c r="BP81" s="30" t="str">
        <f>IF($T81=BP$1,MAX(BP$2:BP80)+$AK81,"")</f>
        <v/>
      </c>
      <c r="BQ81" s="30" t="str">
        <f>IF($T81=BQ$1,MAX(BQ$2:BQ80)+$AK81,"")</f>
        <v/>
      </c>
      <c r="BR81" s="30" t="str">
        <f>IF($T81=BR$1,MAX(BR$2:BR80)+$AK81,"")</f>
        <v/>
      </c>
      <c r="BS81" s="30" t="str">
        <f>IF($T81=BS$1,MAX(BS$2:BS80)+$AK81,"")</f>
        <v/>
      </c>
      <c r="BT81" s="30" t="str">
        <f>IF($T81=BT$1,MAX(BT$2:BT80)+$AK81,"")</f>
        <v/>
      </c>
    </row>
    <row r="82" spans="1:72" x14ac:dyDescent="0.2">
      <c r="A82" s="71">
        <f t="shared" si="31"/>
        <v>4111</v>
      </c>
      <c r="B82" s="23">
        <f t="shared" si="42"/>
        <v>0</v>
      </c>
      <c r="C82" s="29" t="str">
        <f t="shared" si="0"/>
        <v/>
      </c>
      <c r="D82" s="142"/>
      <c r="E82" s="143"/>
      <c r="F82" s="150"/>
      <c r="G82" s="138"/>
      <c r="H82" s="138"/>
      <c r="I82" s="1"/>
      <c r="J82" s="145"/>
      <c r="K82" s="248"/>
      <c r="L82" s="31" t="str">
        <f t="shared" si="43"/>
        <v/>
      </c>
      <c r="M82" s="30" t="str">
        <f t="shared" si="1"/>
        <v/>
      </c>
      <c r="N82" s="32" t="str">
        <f t="shared" si="2"/>
        <v/>
      </c>
      <c r="O82" s="32" t="str">
        <f t="shared" si="3"/>
        <v/>
      </c>
      <c r="P82" s="33" t="str">
        <f t="shared" si="44"/>
        <v/>
      </c>
      <c r="R82" s="30" t="str">
        <f t="shared" si="5"/>
        <v/>
      </c>
      <c r="U82" s="30" t="str">
        <f t="shared" si="6"/>
        <v/>
      </c>
      <c r="V82" s="32" t="str">
        <f t="shared" si="7"/>
        <v/>
      </c>
      <c r="W82" s="32" t="str">
        <f t="shared" si="8"/>
        <v/>
      </c>
      <c r="X82" s="28">
        <f t="shared" si="9"/>
        <v>11</v>
      </c>
      <c r="Y82" s="29">
        <f t="shared" si="10"/>
        <v>33</v>
      </c>
      <c r="Z82" s="29">
        <f t="shared" si="11"/>
        <v>17</v>
      </c>
      <c r="AA82" s="35" t="str">
        <f t="shared" si="12"/>
        <v/>
      </c>
      <c r="AB82" s="35">
        <f t="shared" si="39"/>
        <v>8</v>
      </c>
      <c r="AC82" s="35">
        <f t="shared" si="40"/>
        <v>41597</v>
      </c>
      <c r="AD82" s="35">
        <f t="shared" si="13"/>
        <v>5199</v>
      </c>
      <c r="AE82" s="28">
        <f t="shared" si="14"/>
        <v>1</v>
      </c>
      <c r="AF82" s="29">
        <f t="shared" si="15"/>
        <v>26</v>
      </c>
      <c r="AG82" s="29">
        <f t="shared" si="16"/>
        <v>39</v>
      </c>
      <c r="AH82" s="35">
        <f t="shared" si="17"/>
        <v>0</v>
      </c>
      <c r="AI82" s="34">
        <f t="shared" si="32"/>
        <v>-5792</v>
      </c>
      <c r="AJ82" s="34">
        <f t="shared" si="41"/>
        <v>-40550</v>
      </c>
      <c r="AK82" s="30" t="str">
        <f t="shared" si="45"/>
        <v/>
      </c>
      <c r="AL82" s="35">
        <f t="shared" si="33"/>
        <v>0</v>
      </c>
      <c r="AM82" s="35">
        <f t="shared" si="34"/>
        <v>56</v>
      </c>
      <c r="AN82" s="35">
        <f t="shared" si="35"/>
        <v>56</v>
      </c>
      <c r="AO82" s="35">
        <f t="shared" si="46"/>
        <v>0</v>
      </c>
      <c r="AP82" s="35">
        <f t="shared" si="37"/>
        <v>20.577777777777779</v>
      </c>
      <c r="AQ82" s="35">
        <f t="shared" si="47"/>
        <v>0</v>
      </c>
      <c r="AR82" s="28">
        <f t="shared" si="20"/>
        <v>0</v>
      </c>
      <c r="AS82" s="29">
        <f t="shared" si="21"/>
        <v>0</v>
      </c>
      <c r="AT82" s="29">
        <f t="shared" si="22"/>
        <v>0</v>
      </c>
      <c r="AU82" s="35">
        <f t="shared" si="23"/>
        <v>-8</v>
      </c>
      <c r="AV82" s="28">
        <f t="shared" si="24"/>
        <v>-1</v>
      </c>
      <c r="AW82" s="29">
        <f t="shared" si="25"/>
        <v>59</v>
      </c>
      <c r="AX82" s="29">
        <f t="shared" si="26"/>
        <v>52</v>
      </c>
      <c r="AY82" s="35">
        <f t="shared" si="27"/>
        <v>-2</v>
      </c>
      <c r="AZ82" s="28">
        <f t="shared" si="28"/>
        <v>-1</v>
      </c>
      <c r="BA82" s="29">
        <f t="shared" si="29"/>
        <v>59</v>
      </c>
      <c r="BB82" s="29">
        <f t="shared" si="30"/>
        <v>58</v>
      </c>
      <c r="BC82" s="35">
        <f t="shared" si="38"/>
        <v>0</v>
      </c>
      <c r="BD82" s="30" t="str">
        <f>IF($T82=BD$1,MAX(BD$2:BD81)+$AK82,"")</f>
        <v/>
      </c>
      <c r="BE82" s="30" t="str">
        <f>IF($T82=BE$1,MAX(BE$2:BE81)+$AK82,"")</f>
        <v/>
      </c>
      <c r="BF82" s="30" t="str">
        <f>IF($T82=BF$1,MAX(BF$2:BF81)+$AK82,"")</f>
        <v/>
      </c>
      <c r="BG82" s="30" t="str">
        <f>IF($T82=BG$1,MAX(BG$2:BG81)+$AK82,"")</f>
        <v/>
      </c>
      <c r="BH82" s="30" t="str">
        <f>IF($T82=BH$1,MAX(BH$2:BH81)+$AK82,"")</f>
        <v/>
      </c>
      <c r="BI82" s="30" t="str">
        <f>IF($T82=BI$1,MAX(BI$2:BI81)+$AK82,"")</f>
        <v/>
      </c>
      <c r="BJ82" s="30" t="str">
        <f>IF($T82=BJ$1,MAX(BJ$2:BJ81)+$AK82,"")</f>
        <v/>
      </c>
      <c r="BK82" s="30" t="str">
        <f>IF($T82=BK$1,MAX(BK$2:BK81)+$AK82,"")</f>
        <v/>
      </c>
      <c r="BL82" s="30" t="str">
        <f>IF($T82=BL$1,MAX(BL$2:BL81)+$AK82,"")</f>
        <v/>
      </c>
      <c r="BM82" s="30" t="str">
        <f>IF($T82=BM$1,MAX(BM$2:BM81)+$AK82,"")</f>
        <v/>
      </c>
      <c r="BN82" s="30" t="str">
        <f>IF($T82=BN$1,MAX(BN$2:BN81)+$AK82,"")</f>
        <v/>
      </c>
      <c r="BO82" s="30" t="str">
        <f>IF($T82=BO$1,MAX(BO$2:BO81)+$AK82,"")</f>
        <v/>
      </c>
      <c r="BP82" s="30" t="str">
        <f>IF($T82=BP$1,MAX(BP$2:BP81)+$AK82,"")</f>
        <v/>
      </c>
      <c r="BQ82" s="30" t="str">
        <f>IF($T82=BQ$1,MAX(BQ$2:BQ81)+$AK82,"")</f>
        <v/>
      </c>
      <c r="BR82" s="30" t="str">
        <f>IF($T82=BR$1,MAX(BR$2:BR81)+$AK82,"")</f>
        <v/>
      </c>
      <c r="BS82" s="30" t="str">
        <f>IF($T82=BS$1,MAX(BS$2:BS81)+$AK82,"")</f>
        <v/>
      </c>
      <c r="BT82" s="30" t="str">
        <f>IF($T82=BT$1,MAX(BT$2:BT81)+$AK82,"")</f>
        <v/>
      </c>
    </row>
    <row r="83" spans="1:72" x14ac:dyDescent="0.2">
      <c r="A83" s="71">
        <f t="shared" si="31"/>
        <v>4211</v>
      </c>
      <c r="B83" s="23">
        <f t="shared" si="42"/>
        <v>0</v>
      </c>
      <c r="C83" s="29" t="str">
        <f t="shared" si="0"/>
        <v/>
      </c>
      <c r="D83" s="142"/>
      <c r="E83" s="143"/>
      <c r="F83" s="150"/>
      <c r="G83" s="138"/>
      <c r="H83" s="138"/>
      <c r="I83" s="1"/>
      <c r="J83" s="145"/>
      <c r="K83" s="151"/>
      <c r="L83" s="31" t="str">
        <f t="shared" si="43"/>
        <v/>
      </c>
      <c r="M83" s="30" t="str">
        <f t="shared" si="1"/>
        <v/>
      </c>
      <c r="N83" s="32" t="str">
        <f t="shared" si="2"/>
        <v/>
      </c>
      <c r="O83" s="32" t="str">
        <f t="shared" si="3"/>
        <v/>
      </c>
      <c r="P83" s="33" t="str">
        <f t="shared" si="44"/>
        <v/>
      </c>
      <c r="R83" s="30" t="str">
        <f t="shared" si="5"/>
        <v/>
      </c>
      <c r="U83" s="30" t="str">
        <f t="shared" si="6"/>
        <v/>
      </c>
      <c r="V83" s="32" t="str">
        <f t="shared" si="7"/>
        <v/>
      </c>
      <c r="W83" s="32" t="str">
        <f t="shared" si="8"/>
        <v/>
      </c>
      <c r="X83" s="28">
        <f t="shared" si="9"/>
        <v>11</v>
      </c>
      <c r="Y83" s="29">
        <f t="shared" si="10"/>
        <v>33</v>
      </c>
      <c r="Z83" s="29">
        <f t="shared" si="11"/>
        <v>17</v>
      </c>
      <c r="AA83" s="35" t="str">
        <f t="shared" si="12"/>
        <v/>
      </c>
      <c r="AB83" s="35">
        <f t="shared" si="39"/>
        <v>8</v>
      </c>
      <c r="AC83" s="35">
        <f t="shared" si="40"/>
        <v>41597</v>
      </c>
      <c r="AD83" s="35">
        <f t="shared" si="13"/>
        <v>5199</v>
      </c>
      <c r="AE83" s="28">
        <f t="shared" si="14"/>
        <v>1</v>
      </c>
      <c r="AF83" s="29">
        <f t="shared" si="15"/>
        <v>26</v>
      </c>
      <c r="AG83" s="29">
        <f t="shared" si="16"/>
        <v>39</v>
      </c>
      <c r="AH83" s="35">
        <f t="shared" si="17"/>
        <v>0</v>
      </c>
      <c r="AI83" s="34">
        <f t="shared" si="32"/>
        <v>-5792</v>
      </c>
      <c r="AJ83" s="34">
        <f t="shared" si="41"/>
        <v>-40550</v>
      </c>
      <c r="AK83" s="30" t="str">
        <f t="shared" si="45"/>
        <v/>
      </c>
      <c r="AL83" s="35">
        <f t="shared" si="33"/>
        <v>0</v>
      </c>
      <c r="AM83" s="35">
        <f t="shared" si="34"/>
        <v>56</v>
      </c>
      <c r="AN83" s="35">
        <f t="shared" si="35"/>
        <v>56</v>
      </c>
      <c r="AO83" s="35">
        <f t="shared" si="46"/>
        <v>0</v>
      </c>
      <c r="AP83" s="35">
        <f t="shared" si="37"/>
        <v>20.577777777777779</v>
      </c>
      <c r="AQ83" s="35">
        <f t="shared" si="47"/>
        <v>0</v>
      </c>
      <c r="AR83" s="28">
        <f t="shared" si="20"/>
        <v>0</v>
      </c>
      <c r="AS83" s="29">
        <f t="shared" si="21"/>
        <v>0</v>
      </c>
      <c r="AT83" s="29">
        <f t="shared" si="22"/>
        <v>0</v>
      </c>
      <c r="AU83" s="35">
        <f t="shared" si="23"/>
        <v>-8</v>
      </c>
      <c r="AV83" s="28">
        <f t="shared" si="24"/>
        <v>-1</v>
      </c>
      <c r="AW83" s="29">
        <f t="shared" si="25"/>
        <v>59</v>
      </c>
      <c r="AX83" s="29">
        <f t="shared" si="26"/>
        <v>52</v>
      </c>
      <c r="AY83" s="35">
        <f t="shared" si="27"/>
        <v>-2</v>
      </c>
      <c r="AZ83" s="28">
        <f t="shared" si="28"/>
        <v>-1</v>
      </c>
      <c r="BA83" s="29">
        <f t="shared" si="29"/>
        <v>59</v>
      </c>
      <c r="BB83" s="29">
        <f t="shared" si="30"/>
        <v>58</v>
      </c>
      <c r="BC83" s="35">
        <f t="shared" si="38"/>
        <v>0</v>
      </c>
      <c r="BD83" s="30" t="str">
        <f>IF($T83=BD$1,MAX(BD$2:BD82)+$AK83,"")</f>
        <v/>
      </c>
      <c r="BE83" s="30" t="str">
        <f>IF($T83=BE$1,MAX(BE$2:BE82)+$AK83,"")</f>
        <v/>
      </c>
      <c r="BF83" s="30" t="str">
        <f>IF($T83=BF$1,MAX(BF$2:BF82)+$AK83,"")</f>
        <v/>
      </c>
      <c r="BG83" s="30" t="str">
        <f>IF($T83=BG$1,MAX(BG$2:BG82)+$AK83,"")</f>
        <v/>
      </c>
      <c r="BH83" s="30" t="str">
        <f>IF($T83=BH$1,MAX(BH$2:BH82)+$AK83,"")</f>
        <v/>
      </c>
      <c r="BI83" s="30" t="str">
        <f>IF($T83=BI$1,MAX(BI$2:BI82)+$AK83,"")</f>
        <v/>
      </c>
      <c r="BJ83" s="30" t="str">
        <f>IF($T83=BJ$1,MAX(BJ$2:BJ82)+$AK83,"")</f>
        <v/>
      </c>
      <c r="BK83" s="30" t="str">
        <f>IF($T83=BK$1,MAX(BK$2:BK82)+$AK83,"")</f>
        <v/>
      </c>
      <c r="BL83" s="30" t="str">
        <f>IF($T83=BL$1,MAX(BL$2:BL82)+$AK83,"")</f>
        <v/>
      </c>
      <c r="BM83" s="30" t="str">
        <f>IF($T83=BM$1,MAX(BM$2:BM82)+$AK83,"")</f>
        <v/>
      </c>
      <c r="BN83" s="30" t="str">
        <f>IF($T83=BN$1,MAX(BN$2:BN82)+$AK83,"")</f>
        <v/>
      </c>
      <c r="BO83" s="30" t="str">
        <f>IF($T83=BO$1,MAX(BO$2:BO82)+$AK83,"")</f>
        <v/>
      </c>
      <c r="BP83" s="30" t="str">
        <f>IF($T83=BP$1,MAX(BP$2:BP82)+$AK83,"")</f>
        <v/>
      </c>
      <c r="BQ83" s="30" t="str">
        <f>IF($T83=BQ$1,MAX(BQ$2:BQ82)+$AK83,"")</f>
        <v/>
      </c>
      <c r="BR83" s="30" t="str">
        <f>IF($T83=BR$1,MAX(BR$2:BR82)+$AK83,"")</f>
        <v/>
      </c>
      <c r="BS83" s="30" t="str">
        <f>IF($T83=BS$1,MAX(BS$2:BS82)+$AK83,"")</f>
        <v/>
      </c>
      <c r="BT83" s="30" t="str">
        <f>IF($T83=BT$1,MAX(BT$2:BT82)+$AK83,"")</f>
        <v/>
      </c>
    </row>
    <row r="84" spans="1:72" x14ac:dyDescent="0.2">
      <c r="A84" s="71">
        <f t="shared" si="31"/>
        <v>4311</v>
      </c>
      <c r="B84" s="23">
        <f t="shared" si="42"/>
        <v>0</v>
      </c>
      <c r="C84" s="29" t="str">
        <f t="shared" si="0"/>
        <v/>
      </c>
      <c r="D84" s="142"/>
      <c r="E84" s="143"/>
      <c r="F84" s="150"/>
      <c r="G84" s="138"/>
      <c r="H84" s="138"/>
      <c r="I84" s="1"/>
      <c r="J84" s="145"/>
      <c r="K84" s="151"/>
      <c r="L84" s="31" t="str">
        <f t="shared" si="43"/>
        <v/>
      </c>
      <c r="M84" s="30" t="str">
        <f t="shared" si="1"/>
        <v/>
      </c>
      <c r="N84" s="32" t="str">
        <f t="shared" si="2"/>
        <v/>
      </c>
      <c r="O84" s="32" t="str">
        <f t="shared" si="3"/>
        <v/>
      </c>
      <c r="P84" s="33" t="str">
        <f t="shared" si="44"/>
        <v/>
      </c>
      <c r="R84" s="30" t="str">
        <f t="shared" si="5"/>
        <v/>
      </c>
      <c r="U84" s="30" t="str">
        <f t="shared" si="6"/>
        <v/>
      </c>
      <c r="V84" s="32" t="str">
        <f t="shared" si="7"/>
        <v/>
      </c>
      <c r="W84" s="32" t="str">
        <f t="shared" si="8"/>
        <v/>
      </c>
      <c r="X84" s="28">
        <f t="shared" si="9"/>
        <v>11</v>
      </c>
      <c r="Y84" s="29">
        <f t="shared" si="10"/>
        <v>33</v>
      </c>
      <c r="Z84" s="29">
        <f t="shared" si="11"/>
        <v>17</v>
      </c>
      <c r="AA84" s="35" t="str">
        <f t="shared" si="12"/>
        <v/>
      </c>
      <c r="AB84" s="35">
        <f t="shared" si="39"/>
        <v>8</v>
      </c>
      <c r="AC84" s="35">
        <f t="shared" si="40"/>
        <v>41597</v>
      </c>
      <c r="AD84" s="35">
        <f t="shared" si="13"/>
        <v>5199</v>
      </c>
      <c r="AE84" s="28">
        <f t="shared" si="14"/>
        <v>1</v>
      </c>
      <c r="AF84" s="29">
        <f t="shared" si="15"/>
        <v>26</v>
      </c>
      <c r="AG84" s="29">
        <f t="shared" si="16"/>
        <v>39</v>
      </c>
      <c r="AH84" s="35">
        <f t="shared" si="17"/>
        <v>0</v>
      </c>
      <c r="AI84" s="34">
        <f t="shared" si="32"/>
        <v>-5792</v>
      </c>
      <c r="AJ84" s="34">
        <f t="shared" si="41"/>
        <v>-40550</v>
      </c>
      <c r="AK84" s="30" t="str">
        <f t="shared" si="45"/>
        <v/>
      </c>
      <c r="AL84" s="35">
        <f t="shared" si="33"/>
        <v>0</v>
      </c>
      <c r="AM84" s="35">
        <f t="shared" si="34"/>
        <v>56</v>
      </c>
      <c r="AN84" s="35">
        <f t="shared" si="35"/>
        <v>56</v>
      </c>
      <c r="AO84" s="35">
        <f t="shared" si="46"/>
        <v>0</v>
      </c>
      <c r="AP84" s="35">
        <f t="shared" si="37"/>
        <v>20.577777777777779</v>
      </c>
      <c r="AQ84" s="35">
        <f t="shared" si="47"/>
        <v>0</v>
      </c>
      <c r="AR84" s="28">
        <f t="shared" si="20"/>
        <v>0</v>
      </c>
      <c r="AS84" s="29">
        <f t="shared" si="21"/>
        <v>0</v>
      </c>
      <c r="AT84" s="29">
        <f t="shared" si="22"/>
        <v>0</v>
      </c>
      <c r="AU84" s="35">
        <f t="shared" si="23"/>
        <v>-8</v>
      </c>
      <c r="AV84" s="28">
        <f t="shared" si="24"/>
        <v>-1</v>
      </c>
      <c r="AW84" s="29">
        <f t="shared" si="25"/>
        <v>59</v>
      </c>
      <c r="AX84" s="29">
        <f t="shared" si="26"/>
        <v>52</v>
      </c>
      <c r="AY84" s="35">
        <f t="shared" si="27"/>
        <v>-2</v>
      </c>
      <c r="AZ84" s="28">
        <f t="shared" si="28"/>
        <v>-1</v>
      </c>
      <c r="BA84" s="29">
        <f t="shared" si="29"/>
        <v>59</v>
      </c>
      <c r="BB84" s="29">
        <f t="shared" si="30"/>
        <v>58</v>
      </c>
      <c r="BC84" s="35">
        <f t="shared" si="38"/>
        <v>0</v>
      </c>
      <c r="BD84" s="30" t="str">
        <f>IF($T84=BD$1,MAX(BD$2:BD83)+$AK84,"")</f>
        <v/>
      </c>
      <c r="BE84" s="30" t="str">
        <f>IF($T84=BE$1,MAX(BE$2:BE83)+$AK84,"")</f>
        <v/>
      </c>
      <c r="BF84" s="30" t="str">
        <f>IF($T84=BF$1,MAX(BF$2:BF83)+$AK84,"")</f>
        <v/>
      </c>
      <c r="BG84" s="30" t="str">
        <f>IF($T84=BG$1,MAX(BG$2:BG83)+$AK84,"")</f>
        <v/>
      </c>
      <c r="BH84" s="30" t="str">
        <f>IF($T84=BH$1,MAX(BH$2:BH83)+$AK84,"")</f>
        <v/>
      </c>
      <c r="BI84" s="30" t="str">
        <f>IF($T84=BI$1,MAX(BI$2:BI83)+$AK84,"")</f>
        <v/>
      </c>
      <c r="BJ84" s="30" t="str">
        <f>IF($T84=BJ$1,MAX(BJ$2:BJ83)+$AK84,"")</f>
        <v/>
      </c>
      <c r="BK84" s="30" t="str">
        <f>IF($T84=BK$1,MAX(BK$2:BK83)+$AK84,"")</f>
        <v/>
      </c>
      <c r="BL84" s="30" t="str">
        <f>IF($T84=BL$1,MAX(BL$2:BL83)+$AK84,"")</f>
        <v/>
      </c>
      <c r="BM84" s="30" t="str">
        <f>IF($T84=BM$1,MAX(BM$2:BM83)+$AK84,"")</f>
        <v/>
      </c>
      <c r="BN84" s="30" t="str">
        <f>IF($T84=BN$1,MAX(BN$2:BN83)+$AK84,"")</f>
        <v/>
      </c>
      <c r="BO84" s="30" t="str">
        <f>IF($T84=BO$1,MAX(BO$2:BO83)+$AK84,"")</f>
        <v/>
      </c>
      <c r="BP84" s="30" t="str">
        <f>IF($T84=BP$1,MAX(BP$2:BP83)+$AK84,"")</f>
        <v/>
      </c>
      <c r="BQ84" s="30" t="str">
        <f>IF($T84=BQ$1,MAX(BQ$2:BQ83)+$AK84,"")</f>
        <v/>
      </c>
      <c r="BR84" s="30" t="str">
        <f>IF($T84=BR$1,MAX(BR$2:BR83)+$AK84,"")</f>
        <v/>
      </c>
      <c r="BS84" s="30" t="str">
        <f>IF($T84=BS$1,MAX(BS$2:BS83)+$AK84,"")</f>
        <v/>
      </c>
      <c r="BT84" s="30" t="str">
        <f>IF($T84=BT$1,MAX(BT$2:BT83)+$AK84,"")</f>
        <v/>
      </c>
    </row>
    <row r="85" spans="1:72" x14ac:dyDescent="0.2">
      <c r="A85" s="71">
        <f t="shared" si="31"/>
        <v>4411</v>
      </c>
      <c r="B85" s="23">
        <f t="shared" si="42"/>
        <v>0</v>
      </c>
      <c r="C85" s="29" t="str">
        <f t="shared" si="0"/>
        <v/>
      </c>
      <c r="D85" s="142"/>
      <c r="E85" s="143"/>
      <c r="F85" s="150"/>
      <c r="G85" s="138"/>
      <c r="H85" s="138"/>
      <c r="I85" s="1"/>
      <c r="J85" s="145"/>
      <c r="K85" s="151"/>
      <c r="L85" s="31" t="str">
        <f t="shared" si="43"/>
        <v/>
      </c>
      <c r="M85" s="30" t="str">
        <f t="shared" si="1"/>
        <v/>
      </c>
      <c r="N85" s="32" t="str">
        <f t="shared" si="2"/>
        <v/>
      </c>
      <c r="O85" s="32" t="str">
        <f t="shared" si="3"/>
        <v/>
      </c>
      <c r="P85" s="33" t="str">
        <f t="shared" si="44"/>
        <v/>
      </c>
      <c r="R85" s="30" t="str">
        <f t="shared" si="5"/>
        <v/>
      </c>
      <c r="U85" s="30" t="str">
        <f t="shared" si="6"/>
        <v/>
      </c>
      <c r="V85" s="32" t="str">
        <f t="shared" si="7"/>
        <v/>
      </c>
      <c r="W85" s="32" t="str">
        <f t="shared" si="8"/>
        <v/>
      </c>
      <c r="X85" s="28">
        <f t="shared" si="9"/>
        <v>11</v>
      </c>
      <c r="Y85" s="29">
        <f t="shared" si="10"/>
        <v>33</v>
      </c>
      <c r="Z85" s="29">
        <f t="shared" si="11"/>
        <v>17</v>
      </c>
      <c r="AA85" s="35" t="str">
        <f t="shared" si="12"/>
        <v/>
      </c>
      <c r="AB85" s="35">
        <f t="shared" si="39"/>
        <v>8</v>
      </c>
      <c r="AC85" s="35">
        <f t="shared" si="40"/>
        <v>41597</v>
      </c>
      <c r="AD85" s="35">
        <f t="shared" si="13"/>
        <v>5199</v>
      </c>
      <c r="AE85" s="28">
        <f t="shared" si="14"/>
        <v>1</v>
      </c>
      <c r="AF85" s="29">
        <f t="shared" si="15"/>
        <v>26</v>
      </c>
      <c r="AG85" s="29">
        <f t="shared" si="16"/>
        <v>39</v>
      </c>
      <c r="AH85" s="35">
        <f t="shared" si="17"/>
        <v>0</v>
      </c>
      <c r="AI85" s="34">
        <f t="shared" si="32"/>
        <v>-5792</v>
      </c>
      <c r="AJ85" s="34">
        <f t="shared" si="41"/>
        <v>-40550</v>
      </c>
      <c r="AK85" s="30" t="str">
        <f t="shared" si="45"/>
        <v/>
      </c>
      <c r="AL85" s="35">
        <f t="shared" si="33"/>
        <v>0</v>
      </c>
      <c r="AM85" s="35">
        <f t="shared" si="34"/>
        <v>56</v>
      </c>
      <c r="AN85" s="35">
        <f t="shared" si="35"/>
        <v>56</v>
      </c>
      <c r="AO85" s="35">
        <f t="shared" si="46"/>
        <v>0</v>
      </c>
      <c r="AP85" s="35">
        <f t="shared" si="37"/>
        <v>20.577777777777779</v>
      </c>
      <c r="AQ85" s="35">
        <f t="shared" si="47"/>
        <v>0</v>
      </c>
      <c r="AR85" s="28">
        <f t="shared" si="20"/>
        <v>0</v>
      </c>
      <c r="AS85" s="29">
        <f t="shared" si="21"/>
        <v>0</v>
      </c>
      <c r="AT85" s="29">
        <f t="shared" si="22"/>
        <v>0</v>
      </c>
      <c r="AU85" s="35">
        <f t="shared" si="23"/>
        <v>-8</v>
      </c>
      <c r="AV85" s="28">
        <f t="shared" si="24"/>
        <v>-1</v>
      </c>
      <c r="AW85" s="29">
        <f t="shared" si="25"/>
        <v>59</v>
      </c>
      <c r="AX85" s="29">
        <f t="shared" si="26"/>
        <v>52</v>
      </c>
      <c r="AY85" s="35">
        <f t="shared" si="27"/>
        <v>-2</v>
      </c>
      <c r="AZ85" s="28">
        <f t="shared" si="28"/>
        <v>-1</v>
      </c>
      <c r="BA85" s="29">
        <f t="shared" si="29"/>
        <v>59</v>
      </c>
      <c r="BB85" s="29">
        <f t="shared" si="30"/>
        <v>58</v>
      </c>
      <c r="BC85" s="35">
        <f t="shared" si="38"/>
        <v>0</v>
      </c>
      <c r="BD85" s="30" t="str">
        <f>IF($T85=BD$1,MAX(BD$2:BD84)+$AK85,"")</f>
        <v/>
      </c>
      <c r="BE85" s="30" t="str">
        <f>IF($T85=BE$1,MAX(BE$2:BE84)+$AK85,"")</f>
        <v/>
      </c>
      <c r="BF85" s="30" t="str">
        <f>IF($T85=BF$1,MAX(BF$2:BF84)+$AK85,"")</f>
        <v/>
      </c>
      <c r="BG85" s="30" t="str">
        <f>IF($T85=BG$1,MAX(BG$2:BG84)+$AK85,"")</f>
        <v/>
      </c>
      <c r="BH85" s="30" t="str">
        <f>IF($T85=BH$1,MAX(BH$2:BH84)+$AK85,"")</f>
        <v/>
      </c>
      <c r="BI85" s="30" t="str">
        <f>IF($T85=BI$1,MAX(BI$2:BI84)+$AK85,"")</f>
        <v/>
      </c>
      <c r="BJ85" s="30" t="str">
        <f>IF($T85=BJ$1,MAX(BJ$2:BJ84)+$AK85,"")</f>
        <v/>
      </c>
      <c r="BK85" s="30" t="str">
        <f>IF($T85=BK$1,MAX(BK$2:BK84)+$AK85,"")</f>
        <v/>
      </c>
      <c r="BL85" s="30" t="str">
        <f>IF($T85=BL$1,MAX(BL$2:BL84)+$AK85,"")</f>
        <v/>
      </c>
      <c r="BM85" s="30" t="str">
        <f>IF($T85=BM$1,MAX(BM$2:BM84)+$AK85,"")</f>
        <v/>
      </c>
      <c r="BN85" s="30" t="str">
        <f>IF($T85=BN$1,MAX(BN$2:BN84)+$AK85,"")</f>
        <v/>
      </c>
      <c r="BO85" s="30" t="str">
        <f>IF($T85=BO$1,MAX(BO$2:BO84)+$AK85,"")</f>
        <v/>
      </c>
      <c r="BP85" s="30" t="str">
        <f>IF($T85=BP$1,MAX(BP$2:BP84)+$AK85,"")</f>
        <v/>
      </c>
      <c r="BQ85" s="30" t="str">
        <f>IF($T85=BQ$1,MAX(BQ$2:BQ84)+$AK85,"")</f>
        <v/>
      </c>
      <c r="BR85" s="30" t="str">
        <f>IF($T85=BR$1,MAX(BR$2:BR84)+$AK85,"")</f>
        <v/>
      </c>
      <c r="BS85" s="30" t="str">
        <f>IF($T85=BS$1,MAX(BS$2:BS84)+$AK85,"")</f>
        <v/>
      </c>
      <c r="BT85" s="30" t="str">
        <f>IF($T85=BT$1,MAX(BT$2:BT84)+$AK85,"")</f>
        <v/>
      </c>
    </row>
    <row r="86" spans="1:72" x14ac:dyDescent="0.2">
      <c r="A86" s="71">
        <f t="shared" si="31"/>
        <v>4511</v>
      </c>
      <c r="B86" s="23">
        <f t="shared" si="42"/>
        <v>0</v>
      </c>
      <c r="C86" s="29" t="str">
        <f t="shared" si="0"/>
        <v/>
      </c>
      <c r="D86" s="142"/>
      <c r="E86" s="143"/>
      <c r="F86" s="150"/>
      <c r="G86" s="138"/>
      <c r="H86" s="138"/>
      <c r="I86" s="1"/>
      <c r="J86" s="145"/>
      <c r="K86" s="232"/>
      <c r="L86" s="31" t="str">
        <f t="shared" si="43"/>
        <v/>
      </c>
      <c r="M86" s="30" t="str">
        <f t="shared" si="1"/>
        <v/>
      </c>
      <c r="N86" s="32" t="str">
        <f t="shared" si="2"/>
        <v/>
      </c>
      <c r="O86" s="32" t="str">
        <f t="shared" si="3"/>
        <v/>
      </c>
      <c r="P86" s="33" t="str">
        <f t="shared" si="44"/>
        <v/>
      </c>
      <c r="R86" s="30" t="str">
        <f t="shared" si="5"/>
        <v/>
      </c>
      <c r="U86" s="30" t="str">
        <f t="shared" si="6"/>
        <v/>
      </c>
      <c r="V86" s="32" t="str">
        <f t="shared" si="7"/>
        <v/>
      </c>
      <c r="W86" s="32" t="str">
        <f t="shared" si="8"/>
        <v/>
      </c>
      <c r="X86" s="28">
        <f t="shared" si="9"/>
        <v>11</v>
      </c>
      <c r="Y86" s="29">
        <f t="shared" si="10"/>
        <v>33</v>
      </c>
      <c r="Z86" s="29">
        <f t="shared" si="11"/>
        <v>17</v>
      </c>
      <c r="AA86" s="35" t="str">
        <f t="shared" si="12"/>
        <v/>
      </c>
      <c r="AB86" s="35">
        <f t="shared" si="39"/>
        <v>8</v>
      </c>
      <c r="AC86" s="35">
        <f t="shared" si="40"/>
        <v>41597</v>
      </c>
      <c r="AD86" s="35">
        <f t="shared" ref="AD86:AD120" si="48">INT(AC86/AB86)</f>
        <v>5199</v>
      </c>
      <c r="AE86" s="28">
        <f t="shared" si="14"/>
        <v>1</v>
      </c>
      <c r="AF86" s="29">
        <f t="shared" si="15"/>
        <v>26</v>
      </c>
      <c r="AG86" s="29">
        <f t="shared" si="16"/>
        <v>39</v>
      </c>
      <c r="AH86" s="35">
        <f t="shared" si="17"/>
        <v>0</v>
      </c>
      <c r="AI86" s="34">
        <f t="shared" si="32"/>
        <v>-5792</v>
      </c>
      <c r="AJ86" s="34">
        <f t="shared" si="41"/>
        <v>-40550</v>
      </c>
      <c r="AK86" s="30" t="str">
        <f t="shared" si="45"/>
        <v/>
      </c>
      <c r="AL86" s="35">
        <f t="shared" si="33"/>
        <v>0</v>
      </c>
      <c r="AM86" s="35">
        <f t="shared" si="34"/>
        <v>56</v>
      </c>
      <c r="AN86" s="35">
        <f t="shared" si="35"/>
        <v>56</v>
      </c>
      <c r="AO86" s="35">
        <f t="shared" si="46"/>
        <v>0</v>
      </c>
      <c r="AP86" s="35">
        <f t="shared" si="37"/>
        <v>20.577777777777779</v>
      </c>
      <c r="AQ86" s="35">
        <f t="shared" si="47"/>
        <v>0</v>
      </c>
      <c r="AR86" s="28">
        <f t="shared" si="20"/>
        <v>0</v>
      </c>
      <c r="AS86" s="29">
        <f t="shared" si="21"/>
        <v>0</v>
      </c>
      <c r="AT86" s="29">
        <f t="shared" si="22"/>
        <v>0</v>
      </c>
      <c r="AU86" s="35">
        <f t="shared" si="23"/>
        <v>-8</v>
      </c>
      <c r="AV86" s="28">
        <f t="shared" si="24"/>
        <v>-1</v>
      </c>
      <c r="AW86" s="29">
        <f t="shared" si="25"/>
        <v>59</v>
      </c>
      <c r="AX86" s="29">
        <f t="shared" si="26"/>
        <v>52</v>
      </c>
      <c r="AY86" s="35">
        <f t="shared" si="27"/>
        <v>-2</v>
      </c>
      <c r="AZ86" s="28">
        <f t="shared" si="28"/>
        <v>-1</v>
      </c>
      <c r="BA86" s="29">
        <f t="shared" si="29"/>
        <v>59</v>
      </c>
      <c r="BB86" s="29">
        <f t="shared" si="30"/>
        <v>58</v>
      </c>
      <c r="BC86" s="35">
        <f t="shared" si="38"/>
        <v>0</v>
      </c>
      <c r="BD86" s="30" t="str">
        <f>IF($T86=BD$1,MAX(BD$2:BD85)+$AK86,"")</f>
        <v/>
      </c>
      <c r="BE86" s="30" t="str">
        <f>IF($T86=BE$1,MAX(BE$2:BE85)+$AK86,"")</f>
        <v/>
      </c>
      <c r="BF86" s="30" t="str">
        <f>IF($T86=BF$1,MAX(BF$2:BF85)+$AK86,"")</f>
        <v/>
      </c>
      <c r="BG86" s="30" t="str">
        <f>IF($T86=BG$1,MAX(BG$2:BG85)+$AK86,"")</f>
        <v/>
      </c>
      <c r="BH86" s="30" t="str">
        <f>IF($T86=BH$1,MAX(BH$2:BH85)+$AK86,"")</f>
        <v/>
      </c>
      <c r="BI86" s="30" t="str">
        <f>IF($T86=BI$1,MAX(BI$2:BI85)+$AK86,"")</f>
        <v/>
      </c>
      <c r="BJ86" s="30" t="str">
        <f>IF($T86=BJ$1,MAX(BJ$2:BJ85)+$AK86,"")</f>
        <v/>
      </c>
      <c r="BK86" s="30" t="str">
        <f>IF($T86=BK$1,MAX(BK$2:BK85)+$AK86,"")</f>
        <v/>
      </c>
      <c r="BL86" s="30" t="str">
        <f>IF($T86=BL$1,MAX(BL$2:BL85)+$AK86,"")</f>
        <v/>
      </c>
      <c r="BM86" s="30" t="str">
        <f>IF($T86=BM$1,MAX(BM$2:BM85)+$AK86,"")</f>
        <v/>
      </c>
      <c r="BN86" s="30" t="str">
        <f>IF($T86=BN$1,MAX(BN$2:BN85)+$AK86,"")</f>
        <v/>
      </c>
      <c r="BO86" s="30" t="str">
        <f>IF($T86=BO$1,MAX(BO$2:BO85)+$AK86,"")</f>
        <v/>
      </c>
      <c r="BP86" s="30" t="str">
        <f>IF($T86=BP$1,MAX(BP$2:BP85)+$AK86,"")</f>
        <v/>
      </c>
      <c r="BQ86" s="30" t="str">
        <f>IF($T86=BQ$1,MAX(BQ$2:BQ85)+$AK86,"")</f>
        <v/>
      </c>
      <c r="BR86" s="30" t="str">
        <f>IF($T86=BR$1,MAX(BR$2:BR85)+$AK86,"")</f>
        <v/>
      </c>
      <c r="BS86" s="30" t="str">
        <f>IF($T86=BS$1,MAX(BS$2:BS85)+$AK86,"")</f>
        <v/>
      </c>
      <c r="BT86" s="30" t="str">
        <f>IF($T86=BT$1,MAX(BT$2:BT85)+$AK86,"")</f>
        <v/>
      </c>
    </row>
    <row r="87" spans="1:72" x14ac:dyDescent="0.2">
      <c r="A87" s="71">
        <f t="shared" si="31"/>
        <v>4611</v>
      </c>
      <c r="B87" s="23">
        <f t="shared" si="42"/>
        <v>0</v>
      </c>
      <c r="C87" s="29" t="str">
        <f t="shared" si="0"/>
        <v/>
      </c>
      <c r="D87" s="142"/>
      <c r="E87" s="143"/>
      <c r="F87" s="150"/>
      <c r="G87" s="138"/>
      <c r="H87" s="138"/>
      <c r="I87" s="1"/>
      <c r="J87" s="145"/>
      <c r="K87" s="151"/>
      <c r="L87" s="31" t="str">
        <f t="shared" si="43"/>
        <v/>
      </c>
      <c r="M87" s="30" t="str">
        <f t="shared" si="1"/>
        <v/>
      </c>
      <c r="N87" s="32" t="str">
        <f t="shared" si="2"/>
        <v/>
      </c>
      <c r="O87" s="32" t="str">
        <f t="shared" si="3"/>
        <v/>
      </c>
      <c r="P87" s="33" t="str">
        <f t="shared" si="44"/>
        <v/>
      </c>
      <c r="R87" s="30" t="str">
        <f t="shared" si="5"/>
        <v/>
      </c>
      <c r="U87" s="30" t="str">
        <f t="shared" si="6"/>
        <v/>
      </c>
      <c r="V87" s="32" t="str">
        <f t="shared" si="7"/>
        <v/>
      </c>
      <c r="W87" s="32" t="str">
        <f t="shared" si="8"/>
        <v/>
      </c>
      <c r="X87" s="28">
        <f t="shared" si="9"/>
        <v>11</v>
      </c>
      <c r="Y87" s="29">
        <f t="shared" si="10"/>
        <v>33</v>
      </c>
      <c r="Z87" s="29">
        <f t="shared" si="11"/>
        <v>17</v>
      </c>
      <c r="AA87" s="35" t="str">
        <f t="shared" si="12"/>
        <v/>
      </c>
      <c r="AB87" s="35">
        <f t="shared" si="39"/>
        <v>8</v>
      </c>
      <c r="AC87" s="35">
        <f t="shared" si="40"/>
        <v>41597</v>
      </c>
      <c r="AD87" s="35">
        <f t="shared" si="48"/>
        <v>5199</v>
      </c>
      <c r="AE87" s="28">
        <f t="shared" si="14"/>
        <v>1</v>
      </c>
      <c r="AF87" s="29">
        <f t="shared" si="15"/>
        <v>26</v>
      </c>
      <c r="AG87" s="29">
        <f t="shared" si="16"/>
        <v>39</v>
      </c>
      <c r="AH87" s="35">
        <f t="shared" si="17"/>
        <v>0</v>
      </c>
      <c r="AI87" s="34">
        <f t="shared" si="32"/>
        <v>-5792</v>
      </c>
      <c r="AJ87" s="34">
        <f t="shared" si="41"/>
        <v>-40550</v>
      </c>
      <c r="AK87" s="30" t="str">
        <f t="shared" si="45"/>
        <v/>
      </c>
      <c r="AL87" s="35">
        <f t="shared" si="33"/>
        <v>0</v>
      </c>
      <c r="AM87" s="35">
        <f t="shared" si="34"/>
        <v>56</v>
      </c>
      <c r="AN87" s="35">
        <f t="shared" si="35"/>
        <v>56</v>
      </c>
      <c r="AO87" s="35">
        <f t="shared" si="46"/>
        <v>0</v>
      </c>
      <c r="AP87" s="35">
        <f t="shared" si="37"/>
        <v>20.577777777777779</v>
      </c>
      <c r="AQ87" s="35">
        <f t="shared" si="47"/>
        <v>0</v>
      </c>
      <c r="AR87" s="28">
        <f t="shared" si="20"/>
        <v>0</v>
      </c>
      <c r="AS87" s="29">
        <f t="shared" si="21"/>
        <v>0</v>
      </c>
      <c r="AT87" s="29">
        <f t="shared" si="22"/>
        <v>0</v>
      </c>
      <c r="AU87" s="35">
        <f t="shared" si="23"/>
        <v>-8</v>
      </c>
      <c r="AV87" s="28">
        <f t="shared" si="24"/>
        <v>-1</v>
      </c>
      <c r="AW87" s="29">
        <f t="shared" si="25"/>
        <v>59</v>
      </c>
      <c r="AX87" s="29">
        <f t="shared" si="26"/>
        <v>52</v>
      </c>
      <c r="AY87" s="35">
        <f t="shared" si="27"/>
        <v>-2</v>
      </c>
      <c r="AZ87" s="28">
        <f t="shared" si="28"/>
        <v>-1</v>
      </c>
      <c r="BA87" s="29">
        <f t="shared" si="29"/>
        <v>59</v>
      </c>
      <c r="BB87" s="29">
        <f t="shared" si="30"/>
        <v>58</v>
      </c>
      <c r="BC87" s="35">
        <f t="shared" si="38"/>
        <v>0</v>
      </c>
      <c r="BD87" s="30" t="str">
        <f>IF($T87=BD$1,MAX(BD$2:BD86)+$AK87,"")</f>
        <v/>
      </c>
      <c r="BE87" s="30" t="str">
        <f>IF($T87=BE$1,MAX(BE$2:BE86)+$AK87,"")</f>
        <v/>
      </c>
      <c r="BF87" s="30" t="str">
        <f>IF($T87=BF$1,MAX(BF$2:BF86)+$AK87,"")</f>
        <v/>
      </c>
      <c r="BG87" s="30" t="str">
        <f>IF($T87=BG$1,MAX(BG$2:BG86)+$AK87,"")</f>
        <v/>
      </c>
      <c r="BH87" s="30" t="str">
        <f>IF($T87=BH$1,MAX(BH$2:BH86)+$AK87,"")</f>
        <v/>
      </c>
      <c r="BI87" s="30" t="str">
        <f>IF($T87=BI$1,MAX(BI$2:BI86)+$AK87,"")</f>
        <v/>
      </c>
      <c r="BJ87" s="30" t="str">
        <f>IF($T87=BJ$1,MAX(BJ$2:BJ86)+$AK87,"")</f>
        <v/>
      </c>
      <c r="BK87" s="30" t="str">
        <f>IF($T87=BK$1,MAX(BK$2:BK86)+$AK87,"")</f>
        <v/>
      </c>
      <c r="BL87" s="30" t="str">
        <f>IF($T87=BL$1,MAX(BL$2:BL86)+$AK87,"")</f>
        <v/>
      </c>
      <c r="BM87" s="30" t="str">
        <f>IF($T87=BM$1,MAX(BM$2:BM86)+$AK87,"")</f>
        <v/>
      </c>
      <c r="BN87" s="30" t="str">
        <f>IF($T87=BN$1,MAX(BN$2:BN86)+$AK87,"")</f>
        <v/>
      </c>
      <c r="BO87" s="30" t="str">
        <f>IF($T87=BO$1,MAX(BO$2:BO86)+$AK87,"")</f>
        <v/>
      </c>
      <c r="BP87" s="30" t="str">
        <f>IF($T87=BP$1,MAX(BP$2:BP86)+$AK87,"")</f>
        <v/>
      </c>
      <c r="BQ87" s="30" t="str">
        <f>IF($T87=BQ$1,MAX(BQ$2:BQ86)+$AK87,"")</f>
        <v/>
      </c>
      <c r="BR87" s="30" t="str">
        <f>IF($T87=BR$1,MAX(BR$2:BR86)+$AK87,"")</f>
        <v/>
      </c>
      <c r="BS87" s="30" t="str">
        <f>IF($T87=BS$1,MAX(BS$2:BS86)+$AK87,"")</f>
        <v/>
      </c>
      <c r="BT87" s="30" t="str">
        <f>IF($T87=BT$1,MAX(BT$2:BT86)+$AK87,"")</f>
        <v/>
      </c>
    </row>
    <row r="88" spans="1:72" x14ac:dyDescent="0.2">
      <c r="A88" s="71">
        <f t="shared" si="31"/>
        <v>4711</v>
      </c>
      <c r="B88" s="23">
        <f t="shared" si="42"/>
        <v>0</v>
      </c>
      <c r="C88" s="29" t="str">
        <f t="shared" si="0"/>
        <v/>
      </c>
      <c r="D88" s="142"/>
      <c r="E88" s="143"/>
      <c r="F88" s="150"/>
      <c r="G88" s="138"/>
      <c r="H88" s="138"/>
      <c r="I88" s="1"/>
      <c r="J88" s="145"/>
      <c r="K88" s="248"/>
      <c r="L88" s="31" t="str">
        <f t="shared" si="43"/>
        <v/>
      </c>
      <c r="M88" s="30" t="str">
        <f t="shared" si="1"/>
        <v/>
      </c>
      <c r="N88" s="32" t="str">
        <f t="shared" si="2"/>
        <v/>
      </c>
      <c r="O88" s="32" t="str">
        <f t="shared" si="3"/>
        <v/>
      </c>
      <c r="P88" s="33" t="str">
        <f t="shared" si="44"/>
        <v/>
      </c>
      <c r="R88" s="30" t="str">
        <f t="shared" si="5"/>
        <v/>
      </c>
      <c r="U88" s="30" t="str">
        <f t="shared" si="6"/>
        <v/>
      </c>
      <c r="V88" s="32" t="str">
        <f t="shared" si="7"/>
        <v/>
      </c>
      <c r="W88" s="32" t="str">
        <f t="shared" si="8"/>
        <v/>
      </c>
      <c r="X88" s="28">
        <f t="shared" si="9"/>
        <v>11</v>
      </c>
      <c r="Y88" s="29">
        <f t="shared" si="10"/>
        <v>33</v>
      </c>
      <c r="Z88" s="29">
        <f t="shared" si="11"/>
        <v>17</v>
      </c>
      <c r="AA88" s="35" t="str">
        <f t="shared" si="12"/>
        <v/>
      </c>
      <c r="AB88" s="35">
        <f t="shared" si="39"/>
        <v>8</v>
      </c>
      <c r="AC88" s="35">
        <f t="shared" si="40"/>
        <v>41597</v>
      </c>
      <c r="AD88" s="35">
        <f t="shared" si="48"/>
        <v>5199</v>
      </c>
      <c r="AE88" s="28">
        <f t="shared" si="14"/>
        <v>1</v>
      </c>
      <c r="AF88" s="29">
        <f t="shared" si="15"/>
        <v>26</v>
      </c>
      <c r="AG88" s="29">
        <f t="shared" si="16"/>
        <v>39</v>
      </c>
      <c r="AH88" s="35">
        <f t="shared" si="17"/>
        <v>0</v>
      </c>
      <c r="AI88" s="34">
        <f t="shared" si="32"/>
        <v>-5792</v>
      </c>
      <c r="AJ88" s="34">
        <f t="shared" si="41"/>
        <v>-40550</v>
      </c>
      <c r="AK88" s="30" t="str">
        <f t="shared" si="45"/>
        <v/>
      </c>
      <c r="AL88" s="35">
        <f t="shared" si="33"/>
        <v>0</v>
      </c>
      <c r="AM88" s="35">
        <f t="shared" si="34"/>
        <v>56</v>
      </c>
      <c r="AN88" s="35">
        <f t="shared" si="35"/>
        <v>56</v>
      </c>
      <c r="AO88" s="35">
        <f t="shared" si="46"/>
        <v>0</v>
      </c>
      <c r="AP88" s="35">
        <f t="shared" si="37"/>
        <v>20.577777777777779</v>
      </c>
      <c r="AQ88" s="35">
        <f t="shared" si="47"/>
        <v>0</v>
      </c>
      <c r="AR88" s="28">
        <f t="shared" si="20"/>
        <v>0</v>
      </c>
      <c r="AS88" s="29">
        <f t="shared" si="21"/>
        <v>0</v>
      </c>
      <c r="AT88" s="29">
        <f t="shared" si="22"/>
        <v>0</v>
      </c>
      <c r="AU88" s="35">
        <f t="shared" si="23"/>
        <v>-8</v>
      </c>
      <c r="AV88" s="28">
        <f t="shared" si="24"/>
        <v>-1</v>
      </c>
      <c r="AW88" s="29">
        <f t="shared" si="25"/>
        <v>59</v>
      </c>
      <c r="AX88" s="29">
        <f t="shared" si="26"/>
        <v>52</v>
      </c>
      <c r="AY88" s="35">
        <f t="shared" si="27"/>
        <v>-2</v>
      </c>
      <c r="AZ88" s="28">
        <f t="shared" si="28"/>
        <v>-1</v>
      </c>
      <c r="BA88" s="29">
        <f t="shared" si="29"/>
        <v>59</v>
      </c>
      <c r="BB88" s="29">
        <f t="shared" si="30"/>
        <v>58</v>
      </c>
      <c r="BC88" s="35">
        <f t="shared" si="38"/>
        <v>0</v>
      </c>
      <c r="BD88" s="30" t="str">
        <f>IF($T88=BD$1,MAX(BD$2:BD87)+$AK88,"")</f>
        <v/>
      </c>
      <c r="BE88" s="30" t="str">
        <f>IF($T88=BE$1,MAX(BE$2:BE87)+$AK88,"")</f>
        <v/>
      </c>
      <c r="BF88" s="30" t="str">
        <f>IF($T88=BF$1,MAX(BF$2:BF87)+$AK88,"")</f>
        <v/>
      </c>
      <c r="BG88" s="30" t="str">
        <f>IF($T88=BG$1,MAX(BG$2:BG87)+$AK88,"")</f>
        <v/>
      </c>
      <c r="BH88" s="30" t="str">
        <f>IF($T88=BH$1,MAX(BH$2:BH87)+$AK88,"")</f>
        <v/>
      </c>
      <c r="BI88" s="30" t="str">
        <f>IF($T88=BI$1,MAX(BI$2:BI87)+$AK88,"")</f>
        <v/>
      </c>
      <c r="BJ88" s="30" t="str">
        <f>IF($T88=BJ$1,MAX(BJ$2:BJ87)+$AK88,"")</f>
        <v/>
      </c>
      <c r="BK88" s="30" t="str">
        <f>IF($T88=BK$1,MAX(BK$2:BK87)+$AK88,"")</f>
        <v/>
      </c>
      <c r="BL88" s="30" t="str">
        <f>IF($T88=BL$1,MAX(BL$2:BL87)+$AK88,"")</f>
        <v/>
      </c>
      <c r="BM88" s="30" t="str">
        <f>IF($T88=BM$1,MAX(BM$2:BM87)+$AK88,"")</f>
        <v/>
      </c>
      <c r="BN88" s="30" t="str">
        <f>IF($T88=BN$1,MAX(BN$2:BN87)+$AK88,"")</f>
        <v/>
      </c>
      <c r="BO88" s="30" t="str">
        <f>IF($T88=BO$1,MAX(BO$2:BO87)+$AK88,"")</f>
        <v/>
      </c>
      <c r="BP88" s="30" t="str">
        <f>IF($T88=BP$1,MAX(BP$2:BP87)+$AK88,"")</f>
        <v/>
      </c>
      <c r="BQ88" s="30" t="str">
        <f>IF($T88=BQ$1,MAX(BQ$2:BQ87)+$AK88,"")</f>
        <v/>
      </c>
      <c r="BR88" s="30" t="str">
        <f>IF($T88=BR$1,MAX(BR$2:BR87)+$AK88,"")</f>
        <v/>
      </c>
      <c r="BS88" s="30" t="str">
        <f>IF($T88=BS$1,MAX(BS$2:BS87)+$AK88,"")</f>
        <v/>
      </c>
      <c r="BT88" s="30" t="str">
        <f>IF($T88=BT$1,MAX(BT$2:BT87)+$AK88,"")</f>
        <v/>
      </c>
    </row>
    <row r="89" spans="1:72" x14ac:dyDescent="0.2">
      <c r="A89" s="71">
        <f t="shared" si="31"/>
        <v>4811</v>
      </c>
      <c r="B89" s="23">
        <f t="shared" si="42"/>
        <v>0</v>
      </c>
      <c r="C89" s="29" t="str">
        <f t="shared" si="0"/>
        <v/>
      </c>
      <c r="D89" s="142"/>
      <c r="E89" s="143"/>
      <c r="F89" s="150"/>
      <c r="G89" s="138"/>
      <c r="H89" s="138"/>
      <c r="I89" s="1"/>
      <c r="J89" s="145"/>
      <c r="K89" s="247"/>
      <c r="L89" s="31" t="str">
        <f t="shared" si="43"/>
        <v/>
      </c>
      <c r="M89" s="30" t="str">
        <f t="shared" si="1"/>
        <v/>
      </c>
      <c r="N89" s="32" t="str">
        <f t="shared" si="2"/>
        <v/>
      </c>
      <c r="O89" s="32" t="str">
        <f t="shared" si="3"/>
        <v/>
      </c>
      <c r="P89" s="33" t="str">
        <f t="shared" si="44"/>
        <v/>
      </c>
      <c r="R89" s="30" t="str">
        <f t="shared" si="5"/>
        <v/>
      </c>
      <c r="U89" s="30" t="str">
        <f t="shared" si="6"/>
        <v/>
      </c>
      <c r="V89" s="32" t="str">
        <f t="shared" si="7"/>
        <v/>
      </c>
      <c r="W89" s="32" t="str">
        <f t="shared" si="8"/>
        <v/>
      </c>
      <c r="X89" s="28">
        <f t="shared" si="9"/>
        <v>11</v>
      </c>
      <c r="Y89" s="29">
        <f t="shared" si="10"/>
        <v>33</v>
      </c>
      <c r="Z89" s="29">
        <f t="shared" si="11"/>
        <v>17</v>
      </c>
      <c r="AA89" s="35" t="str">
        <f t="shared" si="12"/>
        <v/>
      </c>
      <c r="AB89" s="35">
        <f t="shared" si="39"/>
        <v>8</v>
      </c>
      <c r="AC89" s="35">
        <f t="shared" si="40"/>
        <v>41597</v>
      </c>
      <c r="AD89" s="35">
        <f t="shared" si="48"/>
        <v>5199</v>
      </c>
      <c r="AE89" s="28">
        <f t="shared" si="14"/>
        <v>1</v>
      </c>
      <c r="AF89" s="29">
        <f t="shared" si="15"/>
        <v>26</v>
      </c>
      <c r="AG89" s="29">
        <f t="shared" si="16"/>
        <v>39</v>
      </c>
      <c r="AH89" s="35">
        <f t="shared" si="17"/>
        <v>0</v>
      </c>
      <c r="AI89" s="34">
        <f t="shared" si="32"/>
        <v>-5792</v>
      </c>
      <c r="AJ89" s="34">
        <f t="shared" si="41"/>
        <v>-40550</v>
      </c>
      <c r="AK89" s="30" t="str">
        <f t="shared" si="45"/>
        <v/>
      </c>
      <c r="AL89" s="35">
        <f t="shared" si="33"/>
        <v>0</v>
      </c>
      <c r="AM89" s="35">
        <f t="shared" si="34"/>
        <v>56</v>
      </c>
      <c r="AN89" s="35">
        <f t="shared" si="35"/>
        <v>56</v>
      </c>
      <c r="AO89" s="35">
        <f t="shared" si="46"/>
        <v>0</v>
      </c>
      <c r="AP89" s="35">
        <f t="shared" si="37"/>
        <v>20.577777777777779</v>
      </c>
      <c r="AQ89" s="35">
        <f t="shared" si="47"/>
        <v>0</v>
      </c>
      <c r="AR89" s="28">
        <f t="shared" si="20"/>
        <v>0</v>
      </c>
      <c r="AS89" s="29">
        <f t="shared" si="21"/>
        <v>0</v>
      </c>
      <c r="AT89" s="29">
        <f t="shared" si="22"/>
        <v>0</v>
      </c>
      <c r="AU89" s="35">
        <f t="shared" si="23"/>
        <v>-8</v>
      </c>
      <c r="AV89" s="28">
        <f t="shared" si="24"/>
        <v>-1</v>
      </c>
      <c r="AW89" s="29">
        <f t="shared" si="25"/>
        <v>59</v>
      </c>
      <c r="AX89" s="29">
        <f t="shared" si="26"/>
        <v>52</v>
      </c>
      <c r="AY89" s="35">
        <f t="shared" si="27"/>
        <v>-2</v>
      </c>
      <c r="AZ89" s="28">
        <f t="shared" si="28"/>
        <v>-1</v>
      </c>
      <c r="BA89" s="29">
        <f t="shared" si="29"/>
        <v>59</v>
      </c>
      <c r="BB89" s="29">
        <f t="shared" si="30"/>
        <v>58</v>
      </c>
      <c r="BC89" s="35">
        <f t="shared" si="38"/>
        <v>0</v>
      </c>
      <c r="BD89" s="30" t="str">
        <f>IF($T89=BD$1,MAX(BD$2:BD88)+$AK89,"")</f>
        <v/>
      </c>
      <c r="BE89" s="30" t="str">
        <f>IF($T89=BE$1,MAX(BE$2:BE88)+$AK89,"")</f>
        <v/>
      </c>
      <c r="BF89" s="30" t="str">
        <f>IF($T89=BF$1,MAX(BF$2:BF88)+$AK89,"")</f>
        <v/>
      </c>
      <c r="BG89" s="30" t="str">
        <f>IF($T89=BG$1,MAX(BG$2:BG88)+$AK89,"")</f>
        <v/>
      </c>
      <c r="BH89" s="30" t="str">
        <f>IF($T89=BH$1,MAX(BH$2:BH88)+$AK89,"")</f>
        <v/>
      </c>
      <c r="BI89" s="30" t="str">
        <f>IF($T89=BI$1,MAX(BI$2:BI88)+$AK89,"")</f>
        <v/>
      </c>
      <c r="BJ89" s="30" t="str">
        <f>IF($T89=BJ$1,MAX(BJ$2:BJ88)+$AK89,"")</f>
        <v/>
      </c>
      <c r="BK89" s="30" t="str">
        <f>IF($T89=BK$1,MAX(BK$2:BK88)+$AK89,"")</f>
        <v/>
      </c>
      <c r="BL89" s="30" t="str">
        <f>IF($T89=BL$1,MAX(BL$2:BL88)+$AK89,"")</f>
        <v/>
      </c>
      <c r="BM89" s="30" t="str">
        <f>IF($T89=BM$1,MAX(BM$2:BM88)+$AK89,"")</f>
        <v/>
      </c>
      <c r="BN89" s="30" t="str">
        <f>IF($T89=BN$1,MAX(BN$2:BN88)+$AK89,"")</f>
        <v/>
      </c>
      <c r="BO89" s="30" t="str">
        <f>IF($T89=BO$1,MAX(BO$2:BO88)+$AK89,"")</f>
        <v/>
      </c>
      <c r="BP89" s="30" t="str">
        <f>IF($T89=BP$1,MAX(BP$2:BP88)+$AK89,"")</f>
        <v/>
      </c>
      <c r="BQ89" s="30" t="str">
        <f>IF($T89=BQ$1,MAX(BQ$2:BQ88)+$AK89,"")</f>
        <v/>
      </c>
      <c r="BR89" s="30" t="str">
        <f>IF($T89=BR$1,MAX(BR$2:BR88)+$AK89,"")</f>
        <v/>
      </c>
      <c r="BS89" s="30" t="str">
        <f>IF($T89=BS$1,MAX(BS$2:BS88)+$AK89,"")</f>
        <v/>
      </c>
      <c r="BT89" s="30" t="str">
        <f>IF($T89=BT$1,MAX(BT$2:BT88)+$AK89,"")</f>
        <v/>
      </c>
    </row>
    <row r="90" spans="1:72" x14ac:dyDescent="0.2">
      <c r="A90" s="71">
        <f t="shared" si="31"/>
        <v>4911</v>
      </c>
      <c r="B90" s="23">
        <f t="shared" si="42"/>
        <v>0</v>
      </c>
      <c r="C90" s="29" t="str">
        <f t="shared" si="0"/>
        <v/>
      </c>
      <c r="D90" s="142"/>
      <c r="E90" s="143"/>
      <c r="F90" s="150"/>
      <c r="G90" s="138"/>
      <c r="H90" s="138"/>
      <c r="I90" s="1"/>
      <c r="J90" s="145"/>
      <c r="K90" s="151"/>
      <c r="L90" s="31" t="str">
        <f t="shared" si="43"/>
        <v/>
      </c>
      <c r="M90" s="30" t="str">
        <f t="shared" si="1"/>
        <v/>
      </c>
      <c r="N90" s="32" t="str">
        <f t="shared" si="2"/>
        <v/>
      </c>
      <c r="O90" s="32" t="str">
        <f t="shared" si="3"/>
        <v/>
      </c>
      <c r="P90" s="33" t="str">
        <f t="shared" si="44"/>
        <v/>
      </c>
      <c r="R90" s="30" t="str">
        <f t="shared" si="5"/>
        <v/>
      </c>
      <c r="U90" s="30" t="str">
        <f t="shared" si="6"/>
        <v/>
      </c>
      <c r="V90" s="32" t="str">
        <f t="shared" si="7"/>
        <v/>
      </c>
      <c r="W90" s="32" t="str">
        <f t="shared" si="8"/>
        <v/>
      </c>
      <c r="X90" s="28">
        <f t="shared" si="9"/>
        <v>11</v>
      </c>
      <c r="Y90" s="29">
        <f t="shared" si="10"/>
        <v>33</v>
      </c>
      <c r="Z90" s="29">
        <f t="shared" si="11"/>
        <v>17</v>
      </c>
      <c r="AA90" s="35" t="str">
        <f t="shared" si="12"/>
        <v/>
      </c>
      <c r="AB90" s="35">
        <f t="shared" si="39"/>
        <v>8</v>
      </c>
      <c r="AC90" s="35">
        <f t="shared" si="40"/>
        <v>41597</v>
      </c>
      <c r="AD90" s="35">
        <f t="shared" si="48"/>
        <v>5199</v>
      </c>
      <c r="AE90" s="28">
        <f t="shared" si="14"/>
        <v>1</v>
      </c>
      <c r="AF90" s="29">
        <f t="shared" si="15"/>
        <v>26</v>
      </c>
      <c r="AG90" s="29">
        <f t="shared" si="16"/>
        <v>39</v>
      </c>
      <c r="AH90" s="35">
        <f t="shared" si="17"/>
        <v>0</v>
      </c>
      <c r="AI90" s="34">
        <f t="shared" si="32"/>
        <v>-5792</v>
      </c>
      <c r="AJ90" s="34">
        <f t="shared" si="41"/>
        <v>-40550</v>
      </c>
      <c r="AK90" s="30" t="str">
        <f t="shared" si="45"/>
        <v/>
      </c>
      <c r="AL90" s="35">
        <f t="shared" si="33"/>
        <v>0</v>
      </c>
      <c r="AM90" s="35">
        <f t="shared" si="34"/>
        <v>56</v>
      </c>
      <c r="AN90" s="35">
        <f t="shared" si="35"/>
        <v>56</v>
      </c>
      <c r="AO90" s="35">
        <f t="shared" si="46"/>
        <v>0</v>
      </c>
      <c r="AP90" s="35">
        <f t="shared" si="37"/>
        <v>20.577777777777779</v>
      </c>
      <c r="AQ90" s="35">
        <f t="shared" si="47"/>
        <v>0</v>
      </c>
      <c r="AR90" s="28">
        <f t="shared" si="20"/>
        <v>0</v>
      </c>
      <c r="AS90" s="29">
        <f t="shared" si="21"/>
        <v>0</v>
      </c>
      <c r="AT90" s="29">
        <f t="shared" si="22"/>
        <v>0</v>
      </c>
      <c r="AU90" s="35">
        <f t="shared" si="23"/>
        <v>-8</v>
      </c>
      <c r="AV90" s="28">
        <f t="shared" si="24"/>
        <v>-1</v>
      </c>
      <c r="AW90" s="29">
        <f t="shared" si="25"/>
        <v>59</v>
      </c>
      <c r="AX90" s="29">
        <f t="shared" si="26"/>
        <v>52</v>
      </c>
      <c r="AY90" s="35">
        <f t="shared" si="27"/>
        <v>-2</v>
      </c>
      <c r="AZ90" s="28">
        <f t="shared" si="28"/>
        <v>-1</v>
      </c>
      <c r="BA90" s="29">
        <f t="shared" si="29"/>
        <v>59</v>
      </c>
      <c r="BB90" s="29">
        <f t="shared" si="30"/>
        <v>58</v>
      </c>
      <c r="BC90" s="35">
        <f t="shared" si="38"/>
        <v>0</v>
      </c>
      <c r="BD90" s="30" t="str">
        <f>IF($T90=BD$1,MAX(BD$2:BD89)+$AK90,"")</f>
        <v/>
      </c>
      <c r="BE90" s="30" t="str">
        <f>IF($T90=BE$1,MAX(BE$2:BE89)+$AK90,"")</f>
        <v/>
      </c>
      <c r="BF90" s="30" t="str">
        <f>IF($T90=BF$1,MAX(BF$2:BF89)+$AK90,"")</f>
        <v/>
      </c>
      <c r="BG90" s="30" t="str">
        <f>IF($T90=BG$1,MAX(BG$2:BG89)+$AK90,"")</f>
        <v/>
      </c>
      <c r="BH90" s="30" t="str">
        <f>IF($T90=BH$1,MAX(BH$2:BH89)+$AK90,"")</f>
        <v/>
      </c>
      <c r="BI90" s="30" t="str">
        <f>IF($T90=BI$1,MAX(BI$2:BI89)+$AK90,"")</f>
        <v/>
      </c>
      <c r="BJ90" s="30" t="str">
        <f>IF($T90=BJ$1,MAX(BJ$2:BJ89)+$AK90,"")</f>
        <v/>
      </c>
      <c r="BK90" s="30" t="str">
        <f>IF($T90=BK$1,MAX(BK$2:BK89)+$AK90,"")</f>
        <v/>
      </c>
      <c r="BL90" s="30" t="str">
        <f>IF($T90=BL$1,MAX(BL$2:BL89)+$AK90,"")</f>
        <v/>
      </c>
      <c r="BM90" s="30" t="str">
        <f>IF($T90=BM$1,MAX(BM$2:BM89)+$AK90,"")</f>
        <v/>
      </c>
      <c r="BN90" s="30" t="str">
        <f>IF($T90=BN$1,MAX(BN$2:BN89)+$AK90,"")</f>
        <v/>
      </c>
      <c r="BO90" s="30" t="str">
        <f>IF($T90=BO$1,MAX(BO$2:BO89)+$AK90,"")</f>
        <v/>
      </c>
      <c r="BP90" s="30" t="str">
        <f>IF($T90=BP$1,MAX(BP$2:BP89)+$AK90,"")</f>
        <v/>
      </c>
      <c r="BQ90" s="30" t="str">
        <f>IF($T90=BQ$1,MAX(BQ$2:BQ89)+$AK90,"")</f>
        <v/>
      </c>
      <c r="BR90" s="30" t="str">
        <f>IF($T90=BR$1,MAX(BR$2:BR89)+$AK90,"")</f>
        <v/>
      </c>
      <c r="BS90" s="30" t="str">
        <f>IF($T90=BS$1,MAX(BS$2:BS89)+$AK90,"")</f>
        <v/>
      </c>
      <c r="BT90" s="30" t="str">
        <f>IF($T90=BT$1,MAX(BT$2:BT89)+$AK90,"")</f>
        <v/>
      </c>
    </row>
    <row r="91" spans="1:72" x14ac:dyDescent="0.2">
      <c r="A91" s="71">
        <f t="shared" si="31"/>
        <v>5011</v>
      </c>
      <c r="B91" s="23">
        <f t="shared" si="42"/>
        <v>0</v>
      </c>
      <c r="C91" s="29" t="str">
        <f t="shared" si="0"/>
        <v/>
      </c>
      <c r="D91" s="142"/>
      <c r="E91" s="143"/>
      <c r="F91" s="150"/>
      <c r="G91" s="138"/>
      <c r="H91" s="138"/>
      <c r="I91" s="1"/>
      <c r="J91" s="145"/>
      <c r="K91" s="251"/>
      <c r="L91" s="31" t="str">
        <f t="shared" si="43"/>
        <v/>
      </c>
      <c r="M91" s="30" t="str">
        <f t="shared" si="1"/>
        <v/>
      </c>
      <c r="N91" s="32" t="str">
        <f t="shared" si="2"/>
        <v/>
      </c>
      <c r="O91" s="32" t="str">
        <f t="shared" si="3"/>
        <v/>
      </c>
      <c r="P91" s="33" t="str">
        <f t="shared" si="44"/>
        <v/>
      </c>
      <c r="R91" s="30" t="str">
        <f t="shared" si="5"/>
        <v/>
      </c>
      <c r="U91" s="30" t="str">
        <f t="shared" si="6"/>
        <v/>
      </c>
      <c r="V91" s="32" t="str">
        <f t="shared" si="7"/>
        <v/>
      </c>
      <c r="W91" s="32" t="str">
        <f t="shared" si="8"/>
        <v/>
      </c>
      <c r="X91" s="28">
        <f t="shared" si="9"/>
        <v>11</v>
      </c>
      <c r="Y91" s="29">
        <f t="shared" si="10"/>
        <v>33</v>
      </c>
      <c r="Z91" s="29">
        <f t="shared" si="11"/>
        <v>17</v>
      </c>
      <c r="AA91" s="35" t="str">
        <f t="shared" si="12"/>
        <v/>
      </c>
      <c r="AB91" s="35">
        <f t="shared" si="39"/>
        <v>8</v>
      </c>
      <c r="AC91" s="35">
        <f t="shared" si="40"/>
        <v>41597</v>
      </c>
      <c r="AD91" s="35">
        <f t="shared" si="48"/>
        <v>5199</v>
      </c>
      <c r="AE91" s="28">
        <f t="shared" si="14"/>
        <v>1</v>
      </c>
      <c r="AF91" s="29">
        <f t="shared" si="15"/>
        <v>26</v>
      </c>
      <c r="AG91" s="29">
        <f t="shared" si="16"/>
        <v>39</v>
      </c>
      <c r="AH91" s="35">
        <f t="shared" si="17"/>
        <v>0</v>
      </c>
      <c r="AI91" s="34">
        <f t="shared" si="32"/>
        <v>-5792</v>
      </c>
      <c r="AJ91" s="34">
        <f t="shared" si="41"/>
        <v>-40550</v>
      </c>
      <c r="AK91" s="30" t="str">
        <f t="shared" si="45"/>
        <v/>
      </c>
      <c r="AL91" s="35">
        <f t="shared" si="33"/>
        <v>0</v>
      </c>
      <c r="AM91" s="35">
        <f t="shared" si="34"/>
        <v>56</v>
      </c>
      <c r="AN91" s="35">
        <f t="shared" si="35"/>
        <v>56</v>
      </c>
      <c r="AO91" s="35">
        <f t="shared" si="46"/>
        <v>0</v>
      </c>
      <c r="AP91" s="35">
        <f t="shared" si="37"/>
        <v>20.577777777777779</v>
      </c>
      <c r="AQ91" s="35">
        <f t="shared" si="47"/>
        <v>0</v>
      </c>
      <c r="AR91" s="28">
        <f t="shared" si="20"/>
        <v>0</v>
      </c>
      <c r="AS91" s="29">
        <f t="shared" si="21"/>
        <v>0</v>
      </c>
      <c r="AT91" s="29">
        <f t="shared" si="22"/>
        <v>0</v>
      </c>
      <c r="AU91" s="35">
        <f t="shared" si="23"/>
        <v>-8</v>
      </c>
      <c r="AV91" s="28">
        <f t="shared" si="24"/>
        <v>-1</v>
      </c>
      <c r="AW91" s="29">
        <f t="shared" si="25"/>
        <v>59</v>
      </c>
      <c r="AX91" s="29">
        <f t="shared" si="26"/>
        <v>52</v>
      </c>
      <c r="AY91" s="35">
        <f t="shared" si="27"/>
        <v>-2</v>
      </c>
      <c r="AZ91" s="28">
        <f t="shared" si="28"/>
        <v>-1</v>
      </c>
      <c r="BA91" s="29">
        <f t="shared" si="29"/>
        <v>59</v>
      </c>
      <c r="BB91" s="29">
        <f t="shared" si="30"/>
        <v>58</v>
      </c>
      <c r="BC91" s="35">
        <f t="shared" si="38"/>
        <v>0</v>
      </c>
      <c r="BD91" s="30" t="str">
        <f>IF($T91=BD$1,MAX(BD$2:BD90)+$AK91,"")</f>
        <v/>
      </c>
      <c r="BE91" s="30" t="str">
        <f>IF($T91=BE$1,MAX(BE$2:BE90)+$AK91,"")</f>
        <v/>
      </c>
      <c r="BF91" s="30" t="str">
        <f>IF($T91=BF$1,MAX(BF$2:BF90)+$AK91,"")</f>
        <v/>
      </c>
      <c r="BG91" s="30" t="str">
        <f>IF($T91=BG$1,MAX(BG$2:BG90)+$AK91,"")</f>
        <v/>
      </c>
      <c r="BH91" s="30" t="str">
        <f>IF($T91=BH$1,MAX(BH$2:BH90)+$AK91,"")</f>
        <v/>
      </c>
      <c r="BI91" s="30" t="str">
        <f>IF($T91=BI$1,MAX(BI$2:BI90)+$AK91,"")</f>
        <v/>
      </c>
      <c r="BJ91" s="30" t="str">
        <f>IF($T91=BJ$1,MAX(BJ$2:BJ90)+$AK91,"")</f>
        <v/>
      </c>
      <c r="BK91" s="30" t="str">
        <f>IF($T91=BK$1,MAX(BK$2:BK90)+$AK91,"")</f>
        <v/>
      </c>
      <c r="BL91" s="30" t="str">
        <f>IF($T91=BL$1,MAX(BL$2:BL90)+$AK91,"")</f>
        <v/>
      </c>
      <c r="BM91" s="30" t="str">
        <f>IF($T91=BM$1,MAX(BM$2:BM90)+$AK91,"")</f>
        <v/>
      </c>
      <c r="BN91" s="30" t="str">
        <f>IF($T91=BN$1,MAX(BN$2:BN90)+$AK91,"")</f>
        <v/>
      </c>
      <c r="BO91" s="30" t="str">
        <f>IF($T91=BO$1,MAX(BO$2:BO90)+$AK91,"")</f>
        <v/>
      </c>
      <c r="BP91" s="30" t="str">
        <f>IF($T91=BP$1,MAX(BP$2:BP90)+$AK91,"")</f>
        <v/>
      </c>
      <c r="BQ91" s="30" t="str">
        <f>IF($T91=BQ$1,MAX(BQ$2:BQ90)+$AK91,"")</f>
        <v/>
      </c>
      <c r="BR91" s="30" t="str">
        <f>IF($T91=BR$1,MAX(BR$2:BR90)+$AK91,"")</f>
        <v/>
      </c>
      <c r="BS91" s="30" t="str">
        <f>IF($T91=BS$1,MAX(BS$2:BS90)+$AK91,"")</f>
        <v/>
      </c>
      <c r="BT91" s="30" t="str">
        <f>IF($T91=BT$1,MAX(BT$2:BT90)+$AK91,"")</f>
        <v/>
      </c>
    </row>
    <row r="92" spans="1:72" x14ac:dyDescent="0.2">
      <c r="A92" s="71">
        <f t="shared" si="31"/>
        <v>5111</v>
      </c>
      <c r="B92" s="23">
        <f t="shared" si="42"/>
        <v>0</v>
      </c>
      <c r="C92" s="29" t="str">
        <f t="shared" si="0"/>
        <v/>
      </c>
      <c r="D92" s="142"/>
      <c r="E92" s="143"/>
      <c r="F92" s="150"/>
      <c r="G92" s="138"/>
      <c r="H92" s="138"/>
      <c r="I92" s="1"/>
      <c r="J92" s="145"/>
      <c r="K92" s="248"/>
      <c r="L92" s="31" t="str">
        <f t="shared" si="43"/>
        <v/>
      </c>
      <c r="M92" s="30" t="str">
        <f t="shared" si="1"/>
        <v/>
      </c>
      <c r="N92" s="32" t="str">
        <f t="shared" si="2"/>
        <v/>
      </c>
      <c r="O92" s="32" t="str">
        <f t="shared" si="3"/>
        <v/>
      </c>
      <c r="P92" s="33" t="str">
        <f t="shared" si="44"/>
        <v/>
      </c>
      <c r="R92" s="30" t="str">
        <f t="shared" si="5"/>
        <v/>
      </c>
      <c r="U92" s="30" t="str">
        <f t="shared" si="6"/>
        <v/>
      </c>
      <c r="V92" s="32" t="str">
        <f t="shared" si="7"/>
        <v/>
      </c>
      <c r="W92" s="32" t="str">
        <f t="shared" si="8"/>
        <v/>
      </c>
      <c r="X92" s="28">
        <f t="shared" si="9"/>
        <v>11</v>
      </c>
      <c r="Y92" s="29">
        <f t="shared" si="10"/>
        <v>33</v>
      </c>
      <c r="Z92" s="29">
        <f t="shared" si="11"/>
        <v>17</v>
      </c>
      <c r="AA92" s="35" t="str">
        <f t="shared" si="12"/>
        <v/>
      </c>
      <c r="AB92" s="35">
        <f t="shared" si="39"/>
        <v>8</v>
      </c>
      <c r="AC92" s="35">
        <f t="shared" si="40"/>
        <v>41597</v>
      </c>
      <c r="AD92" s="35">
        <f t="shared" si="48"/>
        <v>5199</v>
      </c>
      <c r="AE92" s="28">
        <f t="shared" si="14"/>
        <v>1</v>
      </c>
      <c r="AF92" s="29">
        <f t="shared" si="15"/>
        <v>26</v>
      </c>
      <c r="AG92" s="29">
        <f t="shared" si="16"/>
        <v>39</v>
      </c>
      <c r="AH92" s="35">
        <f t="shared" si="17"/>
        <v>0</v>
      </c>
      <c r="AI92" s="34">
        <f t="shared" si="32"/>
        <v>-5792</v>
      </c>
      <c r="AJ92" s="34">
        <f t="shared" si="41"/>
        <v>-40550</v>
      </c>
      <c r="AK92" s="30" t="str">
        <f t="shared" si="45"/>
        <v/>
      </c>
      <c r="AL92" s="35">
        <f t="shared" si="33"/>
        <v>0</v>
      </c>
      <c r="AM92" s="35">
        <f t="shared" si="34"/>
        <v>56</v>
      </c>
      <c r="AN92" s="35">
        <f t="shared" si="35"/>
        <v>56</v>
      </c>
      <c r="AO92" s="35">
        <f t="shared" si="46"/>
        <v>0</v>
      </c>
      <c r="AP92" s="35">
        <f t="shared" si="37"/>
        <v>20.577777777777779</v>
      </c>
      <c r="AQ92" s="35">
        <f t="shared" si="47"/>
        <v>0</v>
      </c>
      <c r="AR92" s="28">
        <f t="shared" si="20"/>
        <v>0</v>
      </c>
      <c r="AS92" s="29">
        <f t="shared" si="21"/>
        <v>0</v>
      </c>
      <c r="AT92" s="29">
        <f t="shared" si="22"/>
        <v>0</v>
      </c>
      <c r="AU92" s="35">
        <f t="shared" si="23"/>
        <v>-8</v>
      </c>
      <c r="AV92" s="28">
        <f t="shared" si="24"/>
        <v>-1</v>
      </c>
      <c r="AW92" s="29">
        <f t="shared" si="25"/>
        <v>59</v>
      </c>
      <c r="AX92" s="29">
        <f t="shared" si="26"/>
        <v>52</v>
      </c>
      <c r="AY92" s="35">
        <f t="shared" si="27"/>
        <v>-2</v>
      </c>
      <c r="AZ92" s="28">
        <f t="shared" si="28"/>
        <v>-1</v>
      </c>
      <c r="BA92" s="29">
        <f t="shared" si="29"/>
        <v>59</v>
      </c>
      <c r="BB92" s="29">
        <f t="shared" si="30"/>
        <v>58</v>
      </c>
      <c r="BC92" s="35">
        <f t="shared" si="38"/>
        <v>0</v>
      </c>
      <c r="BD92" s="30" t="str">
        <f>IF($T92=BD$1,MAX(BD$2:BD91)+$AK92,"")</f>
        <v/>
      </c>
      <c r="BE92" s="30" t="str">
        <f>IF($T92=BE$1,MAX(BE$2:BE91)+$AK92,"")</f>
        <v/>
      </c>
      <c r="BF92" s="30" t="str">
        <f>IF($T92=BF$1,MAX(BF$2:BF91)+$AK92,"")</f>
        <v/>
      </c>
      <c r="BG92" s="30" t="str">
        <f>IF($T92=BG$1,MAX(BG$2:BG91)+$AK92,"")</f>
        <v/>
      </c>
      <c r="BH92" s="30" t="str">
        <f>IF($T92=BH$1,MAX(BH$2:BH91)+$AK92,"")</f>
        <v/>
      </c>
      <c r="BI92" s="30" t="str">
        <f>IF($T92=BI$1,MAX(BI$2:BI91)+$AK92,"")</f>
        <v/>
      </c>
      <c r="BJ92" s="30" t="str">
        <f>IF($T92=BJ$1,MAX(BJ$2:BJ91)+$AK92,"")</f>
        <v/>
      </c>
      <c r="BK92" s="30" t="str">
        <f>IF($T92=BK$1,MAX(BK$2:BK91)+$AK92,"")</f>
        <v/>
      </c>
      <c r="BL92" s="30" t="str">
        <f>IF($T92=BL$1,MAX(BL$2:BL91)+$AK92,"")</f>
        <v/>
      </c>
      <c r="BM92" s="30" t="str">
        <f>IF($T92=BM$1,MAX(BM$2:BM91)+$AK92,"")</f>
        <v/>
      </c>
      <c r="BN92" s="30" t="str">
        <f>IF($T92=BN$1,MAX(BN$2:BN91)+$AK92,"")</f>
        <v/>
      </c>
      <c r="BO92" s="30" t="str">
        <f>IF($T92=BO$1,MAX(BO$2:BO91)+$AK92,"")</f>
        <v/>
      </c>
      <c r="BP92" s="30" t="str">
        <f>IF($T92=BP$1,MAX(BP$2:BP91)+$AK92,"")</f>
        <v/>
      </c>
      <c r="BQ92" s="30" t="str">
        <f>IF($T92=BQ$1,MAX(BQ$2:BQ91)+$AK92,"")</f>
        <v/>
      </c>
      <c r="BR92" s="30" t="str">
        <f>IF($T92=BR$1,MAX(BR$2:BR91)+$AK92,"")</f>
        <v/>
      </c>
      <c r="BS92" s="30" t="str">
        <f>IF($T92=BS$1,MAX(BS$2:BS91)+$AK92,"")</f>
        <v/>
      </c>
      <c r="BT92" s="30" t="str">
        <f>IF($T92=BT$1,MAX(BT$2:BT91)+$AK92,"")</f>
        <v/>
      </c>
    </row>
    <row r="93" spans="1:72" x14ac:dyDescent="0.2">
      <c r="A93" s="71">
        <f t="shared" si="31"/>
        <v>5211</v>
      </c>
      <c r="B93" s="23">
        <f t="shared" si="42"/>
        <v>0</v>
      </c>
      <c r="C93" s="29" t="str">
        <f t="shared" si="0"/>
        <v/>
      </c>
      <c r="D93" s="142"/>
      <c r="E93" s="143"/>
      <c r="F93" s="150"/>
      <c r="G93" s="138"/>
      <c r="H93" s="138"/>
      <c r="I93" s="1"/>
      <c r="J93" s="145"/>
      <c r="K93" s="151"/>
      <c r="L93" s="31" t="str">
        <f t="shared" si="43"/>
        <v/>
      </c>
      <c r="M93" s="30" t="str">
        <f t="shared" si="1"/>
        <v/>
      </c>
      <c r="N93" s="32" t="str">
        <f t="shared" si="2"/>
        <v/>
      </c>
      <c r="O93" s="32" t="str">
        <f t="shared" si="3"/>
        <v/>
      </c>
      <c r="P93" s="33" t="str">
        <f t="shared" si="44"/>
        <v/>
      </c>
      <c r="R93" s="30" t="str">
        <f t="shared" si="5"/>
        <v/>
      </c>
      <c r="U93" s="30" t="str">
        <f t="shared" si="6"/>
        <v/>
      </c>
      <c r="V93" s="32" t="str">
        <f t="shared" si="7"/>
        <v/>
      </c>
      <c r="W93" s="32" t="str">
        <f t="shared" si="8"/>
        <v/>
      </c>
      <c r="X93" s="28">
        <f t="shared" si="9"/>
        <v>11</v>
      </c>
      <c r="Y93" s="29">
        <f t="shared" si="10"/>
        <v>33</v>
      </c>
      <c r="Z93" s="29">
        <f t="shared" si="11"/>
        <v>17</v>
      </c>
      <c r="AA93" s="35" t="str">
        <f t="shared" si="12"/>
        <v/>
      </c>
      <c r="AB93" s="35">
        <f t="shared" si="39"/>
        <v>8</v>
      </c>
      <c r="AC93" s="35">
        <f t="shared" si="40"/>
        <v>41597</v>
      </c>
      <c r="AD93" s="35">
        <f t="shared" si="48"/>
        <v>5199</v>
      </c>
      <c r="AE93" s="28">
        <f t="shared" si="14"/>
        <v>1</v>
      </c>
      <c r="AF93" s="29">
        <f t="shared" si="15"/>
        <v>26</v>
      </c>
      <c r="AG93" s="29">
        <f t="shared" si="16"/>
        <v>39</v>
      </c>
      <c r="AH93" s="35">
        <f t="shared" si="17"/>
        <v>0</v>
      </c>
      <c r="AI93" s="34">
        <f t="shared" si="32"/>
        <v>-5792</v>
      </c>
      <c r="AJ93" s="34">
        <f t="shared" si="41"/>
        <v>-40550</v>
      </c>
      <c r="AK93" s="30" t="str">
        <f t="shared" si="45"/>
        <v/>
      </c>
      <c r="AL93" s="35">
        <f t="shared" si="33"/>
        <v>0</v>
      </c>
      <c r="AM93" s="35">
        <f t="shared" si="34"/>
        <v>56</v>
      </c>
      <c r="AN93" s="35">
        <f t="shared" si="35"/>
        <v>56</v>
      </c>
      <c r="AO93" s="35">
        <f t="shared" si="46"/>
        <v>0</v>
      </c>
      <c r="AP93" s="35">
        <f t="shared" si="37"/>
        <v>20.577777777777779</v>
      </c>
      <c r="AQ93" s="35">
        <f t="shared" si="47"/>
        <v>0</v>
      </c>
      <c r="AR93" s="28">
        <f t="shared" si="20"/>
        <v>0</v>
      </c>
      <c r="AS93" s="29">
        <f t="shared" si="21"/>
        <v>0</v>
      </c>
      <c r="AT93" s="29">
        <f t="shared" si="22"/>
        <v>0</v>
      </c>
      <c r="AU93" s="35">
        <f t="shared" si="23"/>
        <v>-8</v>
      </c>
      <c r="AV93" s="28">
        <f t="shared" si="24"/>
        <v>-1</v>
      </c>
      <c r="AW93" s="29">
        <f t="shared" si="25"/>
        <v>59</v>
      </c>
      <c r="AX93" s="29">
        <f t="shared" si="26"/>
        <v>52</v>
      </c>
      <c r="AY93" s="35">
        <f t="shared" si="27"/>
        <v>-2</v>
      </c>
      <c r="AZ93" s="28">
        <f t="shared" si="28"/>
        <v>-1</v>
      </c>
      <c r="BA93" s="29">
        <f t="shared" si="29"/>
        <v>59</v>
      </c>
      <c r="BB93" s="29">
        <f t="shared" si="30"/>
        <v>58</v>
      </c>
      <c r="BC93" s="35">
        <f t="shared" si="38"/>
        <v>0</v>
      </c>
      <c r="BD93" s="30" t="str">
        <f>IF($T93=BD$1,MAX(BD$2:BD92)+$AK93,"")</f>
        <v/>
      </c>
      <c r="BE93" s="30" t="str">
        <f>IF($T93=BE$1,MAX(BE$2:BE92)+$AK93,"")</f>
        <v/>
      </c>
      <c r="BF93" s="30" t="str">
        <f>IF($T93=BF$1,MAX(BF$2:BF92)+$AK93,"")</f>
        <v/>
      </c>
      <c r="BG93" s="30" t="str">
        <f>IF($T93=BG$1,MAX(BG$2:BG92)+$AK93,"")</f>
        <v/>
      </c>
      <c r="BH93" s="30" t="str">
        <f>IF($T93=BH$1,MAX(BH$2:BH92)+$AK93,"")</f>
        <v/>
      </c>
      <c r="BI93" s="30" t="str">
        <f>IF($T93=BI$1,MAX(BI$2:BI92)+$AK93,"")</f>
        <v/>
      </c>
      <c r="BJ93" s="30" t="str">
        <f>IF($T93=BJ$1,MAX(BJ$2:BJ92)+$AK93,"")</f>
        <v/>
      </c>
      <c r="BK93" s="30" t="str">
        <f>IF($T93=BK$1,MAX(BK$2:BK92)+$AK93,"")</f>
        <v/>
      </c>
      <c r="BL93" s="30" t="str">
        <f>IF($T93=BL$1,MAX(BL$2:BL92)+$AK93,"")</f>
        <v/>
      </c>
      <c r="BM93" s="30" t="str">
        <f>IF($T93=BM$1,MAX(BM$2:BM92)+$AK93,"")</f>
        <v/>
      </c>
      <c r="BN93" s="30" t="str">
        <f>IF($T93=BN$1,MAX(BN$2:BN92)+$AK93,"")</f>
        <v/>
      </c>
      <c r="BO93" s="30" t="str">
        <f>IF($T93=BO$1,MAX(BO$2:BO92)+$AK93,"")</f>
        <v/>
      </c>
      <c r="BP93" s="30" t="str">
        <f>IF($T93=BP$1,MAX(BP$2:BP92)+$AK93,"")</f>
        <v/>
      </c>
      <c r="BQ93" s="30" t="str">
        <f>IF($T93=BQ$1,MAX(BQ$2:BQ92)+$AK93,"")</f>
        <v/>
      </c>
      <c r="BR93" s="30" t="str">
        <f>IF($T93=BR$1,MAX(BR$2:BR92)+$AK93,"")</f>
        <v/>
      </c>
      <c r="BS93" s="30" t="str">
        <f>IF($T93=BS$1,MAX(BS$2:BS92)+$AK93,"")</f>
        <v/>
      </c>
      <c r="BT93" s="30" t="str">
        <f>IF($T93=BT$1,MAX(BT$2:BT92)+$AK93,"")</f>
        <v/>
      </c>
    </row>
    <row r="94" spans="1:72" x14ac:dyDescent="0.2">
      <c r="A94" s="71">
        <f t="shared" si="31"/>
        <v>5311</v>
      </c>
      <c r="B94" s="23">
        <f t="shared" si="42"/>
        <v>0</v>
      </c>
      <c r="C94" s="29" t="str">
        <f t="shared" si="0"/>
        <v/>
      </c>
      <c r="D94" s="142"/>
      <c r="E94" s="143"/>
      <c r="F94" s="150"/>
      <c r="G94" s="138"/>
      <c r="H94" s="138"/>
      <c r="I94" s="1"/>
      <c r="J94" s="145"/>
      <c r="K94" s="231"/>
      <c r="L94" s="31" t="str">
        <f t="shared" si="43"/>
        <v/>
      </c>
      <c r="M94" s="30" t="str">
        <f t="shared" si="1"/>
        <v/>
      </c>
      <c r="N94" s="32" t="str">
        <f t="shared" si="2"/>
        <v/>
      </c>
      <c r="O94" s="32" t="str">
        <f t="shared" si="3"/>
        <v/>
      </c>
      <c r="P94" s="33" t="str">
        <f t="shared" si="44"/>
        <v/>
      </c>
      <c r="R94" s="30" t="str">
        <f t="shared" si="5"/>
        <v/>
      </c>
      <c r="U94" s="30" t="str">
        <f t="shared" si="6"/>
        <v/>
      </c>
      <c r="V94" s="32" t="str">
        <f t="shared" si="7"/>
        <v/>
      </c>
      <c r="W94" s="32" t="str">
        <f t="shared" si="8"/>
        <v/>
      </c>
      <c r="X94" s="28">
        <f t="shared" si="9"/>
        <v>11</v>
      </c>
      <c r="Y94" s="29">
        <f t="shared" si="10"/>
        <v>33</v>
      </c>
      <c r="Z94" s="29">
        <f t="shared" si="11"/>
        <v>17</v>
      </c>
      <c r="AA94" s="35" t="str">
        <f t="shared" si="12"/>
        <v/>
      </c>
      <c r="AB94" s="35">
        <f t="shared" si="39"/>
        <v>8</v>
      </c>
      <c r="AC94" s="35">
        <f t="shared" si="40"/>
        <v>41597</v>
      </c>
      <c r="AD94" s="35">
        <f t="shared" si="48"/>
        <v>5199</v>
      </c>
      <c r="AE94" s="28">
        <f t="shared" si="14"/>
        <v>1</v>
      </c>
      <c r="AF94" s="29">
        <f t="shared" si="15"/>
        <v>26</v>
      </c>
      <c r="AG94" s="29">
        <f t="shared" si="16"/>
        <v>39</v>
      </c>
      <c r="AH94" s="35">
        <f t="shared" si="17"/>
        <v>0</v>
      </c>
      <c r="AI94" s="34">
        <f t="shared" si="32"/>
        <v>-5792</v>
      </c>
      <c r="AJ94" s="34">
        <f t="shared" si="41"/>
        <v>-40550</v>
      </c>
      <c r="AK94" s="30" t="str">
        <f t="shared" si="45"/>
        <v/>
      </c>
      <c r="AL94" s="35">
        <f t="shared" si="33"/>
        <v>0</v>
      </c>
      <c r="AM94" s="35">
        <f t="shared" si="34"/>
        <v>56</v>
      </c>
      <c r="AN94" s="35">
        <f t="shared" si="35"/>
        <v>56</v>
      </c>
      <c r="AO94" s="35">
        <f t="shared" si="46"/>
        <v>0</v>
      </c>
      <c r="AP94" s="35">
        <f t="shared" si="37"/>
        <v>20.577777777777779</v>
      </c>
      <c r="AQ94" s="35">
        <f t="shared" si="47"/>
        <v>0</v>
      </c>
      <c r="AR94" s="28">
        <f t="shared" si="20"/>
        <v>0</v>
      </c>
      <c r="AS94" s="29">
        <f t="shared" si="21"/>
        <v>0</v>
      </c>
      <c r="AT94" s="29">
        <f t="shared" si="22"/>
        <v>0</v>
      </c>
      <c r="AU94" s="35">
        <f t="shared" si="23"/>
        <v>-8</v>
      </c>
      <c r="AV94" s="28">
        <f t="shared" si="24"/>
        <v>-1</v>
      </c>
      <c r="AW94" s="29">
        <f t="shared" si="25"/>
        <v>59</v>
      </c>
      <c r="AX94" s="29">
        <f t="shared" si="26"/>
        <v>52</v>
      </c>
      <c r="AY94" s="35">
        <f t="shared" si="27"/>
        <v>-2</v>
      </c>
      <c r="AZ94" s="28">
        <f t="shared" si="28"/>
        <v>-1</v>
      </c>
      <c r="BA94" s="29">
        <f t="shared" si="29"/>
        <v>59</v>
      </c>
      <c r="BB94" s="29">
        <f t="shared" si="30"/>
        <v>58</v>
      </c>
      <c r="BC94" s="35">
        <f t="shared" si="38"/>
        <v>0</v>
      </c>
      <c r="BD94" s="30" t="str">
        <f>IF($T94=BD$1,MAX(BD$2:BD93)+$AK94,"")</f>
        <v/>
      </c>
      <c r="BE94" s="30" t="str">
        <f>IF($T94=BE$1,MAX(BE$2:BE93)+$AK94,"")</f>
        <v/>
      </c>
      <c r="BF94" s="30" t="str">
        <f>IF($T94=BF$1,MAX(BF$2:BF93)+$AK94,"")</f>
        <v/>
      </c>
      <c r="BG94" s="30" t="str">
        <f>IF($T94=BG$1,MAX(BG$2:BG93)+$AK94,"")</f>
        <v/>
      </c>
      <c r="BH94" s="30" t="str">
        <f>IF($T94=BH$1,MAX(BH$2:BH93)+$AK94,"")</f>
        <v/>
      </c>
      <c r="BI94" s="30" t="str">
        <f>IF($T94=BI$1,MAX(BI$2:BI93)+$AK94,"")</f>
        <v/>
      </c>
      <c r="BJ94" s="30" t="str">
        <f>IF($T94=BJ$1,MAX(BJ$2:BJ93)+$AK94,"")</f>
        <v/>
      </c>
      <c r="BK94" s="30" t="str">
        <f>IF($T94=BK$1,MAX(BK$2:BK93)+$AK94,"")</f>
        <v/>
      </c>
      <c r="BL94" s="30" t="str">
        <f>IF($T94=BL$1,MAX(BL$2:BL93)+$AK94,"")</f>
        <v/>
      </c>
      <c r="BM94" s="30" t="str">
        <f>IF($T94=BM$1,MAX(BM$2:BM93)+$AK94,"")</f>
        <v/>
      </c>
      <c r="BN94" s="30" t="str">
        <f>IF($T94=BN$1,MAX(BN$2:BN93)+$AK94,"")</f>
        <v/>
      </c>
      <c r="BO94" s="30" t="str">
        <f>IF($T94=BO$1,MAX(BO$2:BO93)+$AK94,"")</f>
        <v/>
      </c>
      <c r="BP94" s="30" t="str">
        <f>IF($T94=BP$1,MAX(BP$2:BP93)+$AK94,"")</f>
        <v/>
      </c>
      <c r="BQ94" s="30" t="str">
        <f>IF($T94=BQ$1,MAX(BQ$2:BQ93)+$AK94,"")</f>
        <v/>
      </c>
      <c r="BR94" s="30" t="str">
        <f>IF($T94=BR$1,MAX(BR$2:BR93)+$AK94,"")</f>
        <v/>
      </c>
      <c r="BS94" s="30" t="str">
        <f>IF($T94=BS$1,MAX(BS$2:BS93)+$AK94,"")</f>
        <v/>
      </c>
      <c r="BT94" s="30" t="str">
        <f>IF($T94=BT$1,MAX(BT$2:BT93)+$AK94,"")</f>
        <v/>
      </c>
    </row>
    <row r="95" spans="1:72" x14ac:dyDescent="0.2">
      <c r="A95" s="71">
        <f t="shared" si="31"/>
        <v>5411</v>
      </c>
      <c r="B95" s="23">
        <f t="shared" si="42"/>
        <v>0</v>
      </c>
      <c r="C95" s="29" t="str">
        <f t="shared" si="0"/>
        <v/>
      </c>
      <c r="D95" s="142"/>
      <c r="E95" s="143"/>
      <c r="F95" s="150"/>
      <c r="G95" s="138"/>
      <c r="H95" s="138"/>
      <c r="I95" s="1"/>
      <c r="J95" s="145"/>
      <c r="K95" s="231"/>
      <c r="L95" s="31" t="str">
        <f t="shared" si="43"/>
        <v/>
      </c>
      <c r="M95" s="30" t="str">
        <f t="shared" si="1"/>
        <v/>
      </c>
      <c r="N95" s="32" t="str">
        <f t="shared" si="2"/>
        <v/>
      </c>
      <c r="O95" s="32" t="str">
        <f t="shared" si="3"/>
        <v/>
      </c>
      <c r="P95" s="33" t="str">
        <f t="shared" si="44"/>
        <v/>
      </c>
      <c r="R95" s="30" t="str">
        <f t="shared" si="5"/>
        <v/>
      </c>
      <c r="U95" s="30" t="str">
        <f t="shared" si="6"/>
        <v/>
      </c>
      <c r="V95" s="32" t="str">
        <f t="shared" si="7"/>
        <v/>
      </c>
      <c r="W95" s="32" t="str">
        <f t="shared" si="8"/>
        <v/>
      </c>
      <c r="X95" s="28">
        <f t="shared" si="9"/>
        <v>11</v>
      </c>
      <c r="Y95" s="29">
        <f t="shared" si="10"/>
        <v>33</v>
      </c>
      <c r="Z95" s="29">
        <f t="shared" si="11"/>
        <v>17</v>
      </c>
      <c r="AA95" s="35" t="str">
        <f t="shared" si="12"/>
        <v/>
      </c>
      <c r="AB95" s="35">
        <f t="shared" si="39"/>
        <v>8</v>
      </c>
      <c r="AC95" s="35">
        <f t="shared" si="40"/>
        <v>41597</v>
      </c>
      <c r="AD95" s="35">
        <f t="shared" si="48"/>
        <v>5199</v>
      </c>
      <c r="AE95" s="28">
        <f t="shared" si="14"/>
        <v>1</v>
      </c>
      <c r="AF95" s="29">
        <f t="shared" si="15"/>
        <v>26</v>
      </c>
      <c r="AG95" s="29">
        <f t="shared" si="16"/>
        <v>39</v>
      </c>
      <c r="AH95" s="35">
        <f t="shared" si="17"/>
        <v>0</v>
      </c>
      <c r="AI95" s="34">
        <f t="shared" si="32"/>
        <v>-5792</v>
      </c>
      <c r="AJ95" s="34">
        <f t="shared" si="41"/>
        <v>-40550</v>
      </c>
      <c r="AK95" s="30" t="str">
        <f t="shared" si="45"/>
        <v/>
      </c>
      <c r="AL95" s="35">
        <f t="shared" si="33"/>
        <v>0</v>
      </c>
      <c r="AM95" s="35">
        <f t="shared" si="34"/>
        <v>56</v>
      </c>
      <c r="AN95" s="35">
        <f t="shared" si="35"/>
        <v>56</v>
      </c>
      <c r="AO95" s="35">
        <f t="shared" si="46"/>
        <v>0</v>
      </c>
      <c r="AP95" s="35">
        <f t="shared" si="37"/>
        <v>20.577777777777779</v>
      </c>
      <c r="AQ95" s="35">
        <f t="shared" si="47"/>
        <v>0</v>
      </c>
      <c r="AR95" s="28">
        <f t="shared" si="20"/>
        <v>0</v>
      </c>
      <c r="AS95" s="29">
        <f t="shared" si="21"/>
        <v>0</v>
      </c>
      <c r="AT95" s="29">
        <f t="shared" si="22"/>
        <v>0</v>
      </c>
      <c r="AU95" s="35">
        <f t="shared" si="23"/>
        <v>-8</v>
      </c>
      <c r="AV95" s="28">
        <f t="shared" si="24"/>
        <v>-1</v>
      </c>
      <c r="AW95" s="29">
        <f t="shared" si="25"/>
        <v>59</v>
      </c>
      <c r="AX95" s="29">
        <f t="shared" si="26"/>
        <v>52</v>
      </c>
      <c r="AY95" s="35">
        <f t="shared" si="27"/>
        <v>-2</v>
      </c>
      <c r="AZ95" s="28">
        <f t="shared" si="28"/>
        <v>-1</v>
      </c>
      <c r="BA95" s="29">
        <f t="shared" si="29"/>
        <v>59</v>
      </c>
      <c r="BB95" s="29">
        <f t="shared" si="30"/>
        <v>58</v>
      </c>
      <c r="BC95" s="35">
        <f t="shared" si="38"/>
        <v>0</v>
      </c>
      <c r="BD95" s="30" t="str">
        <f>IF($T95=BD$1,MAX(BD$2:BD94)+$AK95,"")</f>
        <v/>
      </c>
      <c r="BE95" s="30" t="str">
        <f>IF($T95=BE$1,MAX(BE$2:BE94)+$AK95,"")</f>
        <v/>
      </c>
      <c r="BF95" s="30" t="str">
        <f>IF($T95=BF$1,MAX(BF$2:BF94)+$AK95,"")</f>
        <v/>
      </c>
      <c r="BG95" s="30" t="str">
        <f>IF($T95=BG$1,MAX(BG$2:BG94)+$AK95,"")</f>
        <v/>
      </c>
      <c r="BH95" s="30" t="str">
        <f>IF($T95=BH$1,MAX(BH$2:BH94)+$AK95,"")</f>
        <v/>
      </c>
      <c r="BI95" s="30" t="str">
        <f>IF($T95=BI$1,MAX(BI$2:BI94)+$AK95,"")</f>
        <v/>
      </c>
      <c r="BJ95" s="30" t="str">
        <f>IF($T95=BJ$1,MAX(BJ$2:BJ94)+$AK95,"")</f>
        <v/>
      </c>
      <c r="BK95" s="30" t="str">
        <f>IF($T95=BK$1,MAX(BK$2:BK94)+$AK95,"")</f>
        <v/>
      </c>
      <c r="BL95" s="30" t="str">
        <f>IF($T95=BL$1,MAX(BL$2:BL94)+$AK95,"")</f>
        <v/>
      </c>
      <c r="BM95" s="30" t="str">
        <f>IF($T95=BM$1,MAX(BM$2:BM94)+$AK95,"")</f>
        <v/>
      </c>
      <c r="BN95" s="30" t="str">
        <f>IF($T95=BN$1,MAX(BN$2:BN94)+$AK95,"")</f>
        <v/>
      </c>
      <c r="BO95" s="30" t="str">
        <f>IF($T95=BO$1,MAX(BO$2:BO94)+$AK95,"")</f>
        <v/>
      </c>
      <c r="BP95" s="30" t="str">
        <f>IF($T95=BP$1,MAX(BP$2:BP94)+$AK95,"")</f>
        <v/>
      </c>
      <c r="BQ95" s="30" t="str">
        <f>IF($T95=BQ$1,MAX(BQ$2:BQ94)+$AK95,"")</f>
        <v/>
      </c>
      <c r="BR95" s="30" t="str">
        <f>IF($T95=BR$1,MAX(BR$2:BR94)+$AK95,"")</f>
        <v/>
      </c>
      <c r="BS95" s="30" t="str">
        <f>IF($T95=BS$1,MAX(BS$2:BS94)+$AK95,"")</f>
        <v/>
      </c>
      <c r="BT95" s="30" t="str">
        <f>IF($T95=BT$1,MAX(BT$2:BT94)+$AK95,"")</f>
        <v/>
      </c>
    </row>
    <row r="96" spans="1:72" x14ac:dyDescent="0.2">
      <c r="A96" s="71">
        <f t="shared" si="31"/>
        <v>5511</v>
      </c>
      <c r="B96" s="23">
        <f t="shared" si="42"/>
        <v>0</v>
      </c>
      <c r="C96" s="29" t="str">
        <f t="shared" si="0"/>
        <v/>
      </c>
      <c r="D96" s="142"/>
      <c r="E96" s="143"/>
      <c r="F96" s="150"/>
      <c r="G96" s="138"/>
      <c r="H96" s="138"/>
      <c r="I96" s="1"/>
      <c r="J96" s="145"/>
      <c r="K96" s="151"/>
      <c r="L96" s="31" t="str">
        <f t="shared" si="43"/>
        <v/>
      </c>
      <c r="M96" s="30" t="str">
        <f t="shared" si="1"/>
        <v/>
      </c>
      <c r="N96" s="32" t="str">
        <f t="shared" si="2"/>
        <v/>
      </c>
      <c r="O96" s="32" t="str">
        <f t="shared" si="3"/>
        <v/>
      </c>
      <c r="P96" s="33" t="str">
        <f t="shared" si="44"/>
        <v/>
      </c>
      <c r="R96" s="30" t="str">
        <f t="shared" si="5"/>
        <v/>
      </c>
      <c r="U96" s="30" t="str">
        <f t="shared" si="6"/>
        <v/>
      </c>
      <c r="V96" s="32" t="str">
        <f t="shared" si="7"/>
        <v/>
      </c>
      <c r="W96" s="32" t="str">
        <f t="shared" si="8"/>
        <v/>
      </c>
      <c r="X96" s="28">
        <f t="shared" si="9"/>
        <v>11</v>
      </c>
      <c r="Y96" s="29">
        <f t="shared" si="10"/>
        <v>33</v>
      </c>
      <c r="Z96" s="29">
        <f t="shared" si="11"/>
        <v>17</v>
      </c>
      <c r="AA96" s="35" t="str">
        <f t="shared" si="12"/>
        <v/>
      </c>
      <c r="AB96" s="35">
        <f t="shared" si="39"/>
        <v>8</v>
      </c>
      <c r="AC96" s="35">
        <f t="shared" si="40"/>
        <v>41597</v>
      </c>
      <c r="AD96" s="35">
        <f t="shared" si="48"/>
        <v>5199</v>
      </c>
      <c r="AE96" s="28">
        <f t="shared" si="14"/>
        <v>1</v>
      </c>
      <c r="AF96" s="29">
        <f t="shared" si="15"/>
        <v>26</v>
      </c>
      <c r="AG96" s="29">
        <f t="shared" si="16"/>
        <v>39</v>
      </c>
      <c r="AH96" s="35">
        <f t="shared" si="17"/>
        <v>0</v>
      </c>
      <c r="AI96" s="34">
        <f t="shared" si="32"/>
        <v>-5792</v>
      </c>
      <c r="AJ96" s="34">
        <f t="shared" si="41"/>
        <v>-40550</v>
      </c>
      <c r="AK96" s="30" t="str">
        <f t="shared" si="45"/>
        <v/>
      </c>
      <c r="AL96" s="35">
        <f t="shared" si="33"/>
        <v>0</v>
      </c>
      <c r="AM96" s="35">
        <f t="shared" si="34"/>
        <v>56</v>
      </c>
      <c r="AN96" s="35">
        <f t="shared" si="35"/>
        <v>56</v>
      </c>
      <c r="AO96" s="35">
        <f t="shared" si="46"/>
        <v>0</v>
      </c>
      <c r="AP96" s="35">
        <f t="shared" si="37"/>
        <v>20.577777777777779</v>
      </c>
      <c r="AQ96" s="35">
        <f t="shared" si="47"/>
        <v>0</v>
      </c>
      <c r="AR96" s="28">
        <f t="shared" si="20"/>
        <v>0</v>
      </c>
      <c r="AS96" s="29">
        <f t="shared" si="21"/>
        <v>0</v>
      </c>
      <c r="AT96" s="29">
        <f t="shared" si="22"/>
        <v>0</v>
      </c>
      <c r="AU96" s="35">
        <f t="shared" si="23"/>
        <v>-8</v>
      </c>
      <c r="AV96" s="28">
        <f t="shared" si="24"/>
        <v>-1</v>
      </c>
      <c r="AW96" s="29">
        <f t="shared" si="25"/>
        <v>59</v>
      </c>
      <c r="AX96" s="29">
        <f t="shared" si="26"/>
        <v>52</v>
      </c>
      <c r="AY96" s="35">
        <f t="shared" si="27"/>
        <v>-2</v>
      </c>
      <c r="AZ96" s="28">
        <f t="shared" si="28"/>
        <v>-1</v>
      </c>
      <c r="BA96" s="29">
        <f t="shared" si="29"/>
        <v>59</v>
      </c>
      <c r="BB96" s="29">
        <f t="shared" si="30"/>
        <v>58</v>
      </c>
      <c r="BC96" s="35">
        <f t="shared" si="38"/>
        <v>0</v>
      </c>
      <c r="BD96" s="30" t="str">
        <f>IF($T96=BD$1,MAX(BD$2:BD95)+$AK96,"")</f>
        <v/>
      </c>
      <c r="BE96" s="30" t="str">
        <f>IF($T96=BE$1,MAX(BE$2:BE95)+$AK96,"")</f>
        <v/>
      </c>
      <c r="BF96" s="30" t="str">
        <f>IF($T96=BF$1,MAX(BF$2:BF95)+$AK96,"")</f>
        <v/>
      </c>
      <c r="BG96" s="30" t="str">
        <f>IF($T96=BG$1,MAX(BG$2:BG95)+$AK96,"")</f>
        <v/>
      </c>
      <c r="BH96" s="30" t="str">
        <f>IF($T96=BH$1,MAX(BH$2:BH95)+$AK96,"")</f>
        <v/>
      </c>
      <c r="BI96" s="30" t="str">
        <f>IF($T96=BI$1,MAX(BI$2:BI95)+$AK96,"")</f>
        <v/>
      </c>
      <c r="BJ96" s="30" t="str">
        <f>IF($T96=BJ$1,MAX(BJ$2:BJ95)+$AK96,"")</f>
        <v/>
      </c>
      <c r="BK96" s="30" t="str">
        <f>IF($T96=BK$1,MAX(BK$2:BK95)+$AK96,"")</f>
        <v/>
      </c>
      <c r="BL96" s="30" t="str">
        <f>IF($T96=BL$1,MAX(BL$2:BL95)+$AK96,"")</f>
        <v/>
      </c>
      <c r="BM96" s="30" t="str">
        <f>IF($T96=BM$1,MAX(BM$2:BM95)+$AK96,"")</f>
        <v/>
      </c>
      <c r="BN96" s="30" t="str">
        <f>IF($T96=BN$1,MAX(BN$2:BN95)+$AK96,"")</f>
        <v/>
      </c>
      <c r="BO96" s="30" t="str">
        <f>IF($T96=BO$1,MAX(BO$2:BO95)+$AK96,"")</f>
        <v/>
      </c>
      <c r="BP96" s="30" t="str">
        <f>IF($T96=BP$1,MAX(BP$2:BP95)+$AK96,"")</f>
        <v/>
      </c>
      <c r="BQ96" s="30" t="str">
        <f>IF($T96=BQ$1,MAX(BQ$2:BQ95)+$AK96,"")</f>
        <v/>
      </c>
      <c r="BR96" s="30" t="str">
        <f>IF($T96=BR$1,MAX(BR$2:BR95)+$AK96,"")</f>
        <v/>
      </c>
      <c r="BS96" s="30" t="str">
        <f>IF($T96=BS$1,MAX(BS$2:BS95)+$AK96,"")</f>
        <v/>
      </c>
      <c r="BT96" s="30" t="str">
        <f>IF($T96=BT$1,MAX(BT$2:BT95)+$AK96,"")</f>
        <v/>
      </c>
    </row>
    <row r="97" spans="1:72" x14ac:dyDescent="0.2">
      <c r="A97" s="71">
        <f t="shared" si="31"/>
        <v>5611</v>
      </c>
      <c r="B97" s="23">
        <f t="shared" si="42"/>
        <v>0</v>
      </c>
      <c r="C97" s="29" t="str">
        <f t="shared" si="0"/>
        <v/>
      </c>
      <c r="D97" s="142"/>
      <c r="E97" s="143"/>
      <c r="F97" s="150"/>
      <c r="G97" s="138"/>
      <c r="H97" s="138"/>
      <c r="I97" s="1"/>
      <c r="J97" s="145"/>
      <c r="K97" s="151"/>
      <c r="L97" s="31" t="str">
        <f t="shared" si="43"/>
        <v/>
      </c>
      <c r="M97" s="30" t="str">
        <f t="shared" si="1"/>
        <v/>
      </c>
      <c r="N97" s="32" t="str">
        <f t="shared" si="2"/>
        <v/>
      </c>
      <c r="O97" s="32" t="str">
        <f t="shared" si="3"/>
        <v/>
      </c>
      <c r="P97" s="33" t="str">
        <f t="shared" si="44"/>
        <v/>
      </c>
      <c r="R97" s="30" t="str">
        <f t="shared" si="5"/>
        <v/>
      </c>
      <c r="U97" s="30" t="str">
        <f t="shared" si="6"/>
        <v/>
      </c>
      <c r="V97" s="32" t="str">
        <f t="shared" si="7"/>
        <v/>
      </c>
      <c r="W97" s="32" t="str">
        <f t="shared" si="8"/>
        <v/>
      </c>
      <c r="X97" s="28">
        <f t="shared" si="9"/>
        <v>11</v>
      </c>
      <c r="Y97" s="29">
        <f t="shared" si="10"/>
        <v>33</v>
      </c>
      <c r="Z97" s="29">
        <f t="shared" si="11"/>
        <v>17</v>
      </c>
      <c r="AA97" s="35" t="str">
        <f t="shared" si="12"/>
        <v/>
      </c>
      <c r="AB97" s="35">
        <f t="shared" si="39"/>
        <v>8</v>
      </c>
      <c r="AC97" s="35">
        <f t="shared" si="40"/>
        <v>41597</v>
      </c>
      <c r="AD97" s="35">
        <f t="shared" si="48"/>
        <v>5199</v>
      </c>
      <c r="AE97" s="28">
        <f t="shared" si="14"/>
        <v>1</v>
      </c>
      <c r="AF97" s="29">
        <f t="shared" si="15"/>
        <v>26</v>
      </c>
      <c r="AG97" s="29">
        <f t="shared" si="16"/>
        <v>39</v>
      </c>
      <c r="AH97" s="35">
        <f t="shared" si="17"/>
        <v>0</v>
      </c>
      <c r="AI97" s="34">
        <f t="shared" si="32"/>
        <v>-5792</v>
      </c>
      <c r="AJ97" s="34">
        <f t="shared" si="41"/>
        <v>-40550</v>
      </c>
      <c r="AK97" s="30" t="str">
        <f t="shared" si="45"/>
        <v/>
      </c>
      <c r="AL97" s="35">
        <f t="shared" si="33"/>
        <v>0</v>
      </c>
      <c r="AM97" s="35">
        <f t="shared" si="34"/>
        <v>56</v>
      </c>
      <c r="AN97" s="35">
        <f t="shared" si="35"/>
        <v>56</v>
      </c>
      <c r="AO97" s="35">
        <f t="shared" si="46"/>
        <v>0</v>
      </c>
      <c r="AP97" s="35">
        <f t="shared" si="37"/>
        <v>20.577777777777779</v>
      </c>
      <c r="AQ97" s="35">
        <f t="shared" si="47"/>
        <v>0</v>
      </c>
      <c r="AR97" s="28">
        <f t="shared" si="20"/>
        <v>0</v>
      </c>
      <c r="AS97" s="29">
        <f t="shared" si="21"/>
        <v>0</v>
      </c>
      <c r="AT97" s="29">
        <f t="shared" si="22"/>
        <v>0</v>
      </c>
      <c r="AU97" s="35">
        <f t="shared" si="23"/>
        <v>-8</v>
      </c>
      <c r="AV97" s="28">
        <f t="shared" si="24"/>
        <v>-1</v>
      </c>
      <c r="AW97" s="29">
        <f t="shared" si="25"/>
        <v>59</v>
      </c>
      <c r="AX97" s="29">
        <f t="shared" si="26"/>
        <v>52</v>
      </c>
      <c r="AY97" s="35">
        <f t="shared" si="27"/>
        <v>-2</v>
      </c>
      <c r="AZ97" s="28">
        <f t="shared" si="28"/>
        <v>-1</v>
      </c>
      <c r="BA97" s="29">
        <f t="shared" si="29"/>
        <v>59</v>
      </c>
      <c r="BB97" s="29">
        <f t="shared" si="30"/>
        <v>58</v>
      </c>
      <c r="BC97" s="35">
        <f t="shared" si="38"/>
        <v>0</v>
      </c>
      <c r="BD97" s="30" t="str">
        <f>IF($T97=BD$1,MAX(BD$2:BD96)+$AK97,"")</f>
        <v/>
      </c>
      <c r="BE97" s="30" t="str">
        <f>IF($T97=BE$1,MAX(BE$2:BE96)+$AK97,"")</f>
        <v/>
      </c>
      <c r="BF97" s="30" t="str">
        <f>IF($T97=BF$1,MAX(BF$2:BF96)+$AK97,"")</f>
        <v/>
      </c>
      <c r="BG97" s="30" t="str">
        <f>IF($T97=BG$1,MAX(BG$2:BG96)+$AK97,"")</f>
        <v/>
      </c>
      <c r="BH97" s="30" t="str">
        <f>IF($T97=BH$1,MAX(BH$2:BH96)+$AK97,"")</f>
        <v/>
      </c>
      <c r="BI97" s="30" t="str">
        <f>IF($T97=BI$1,MAX(BI$2:BI96)+$AK97,"")</f>
        <v/>
      </c>
      <c r="BJ97" s="30" t="str">
        <f>IF($T97=BJ$1,MAX(BJ$2:BJ96)+$AK97,"")</f>
        <v/>
      </c>
      <c r="BK97" s="30" t="str">
        <f>IF($T97=BK$1,MAX(BK$2:BK96)+$AK97,"")</f>
        <v/>
      </c>
      <c r="BL97" s="30" t="str">
        <f>IF($T97=BL$1,MAX(BL$2:BL96)+$AK97,"")</f>
        <v/>
      </c>
      <c r="BM97" s="30" t="str">
        <f>IF($T97=BM$1,MAX(BM$2:BM96)+$AK97,"")</f>
        <v/>
      </c>
      <c r="BN97" s="30" t="str">
        <f>IF($T97=BN$1,MAX(BN$2:BN96)+$AK97,"")</f>
        <v/>
      </c>
      <c r="BO97" s="30" t="str">
        <f>IF($T97=BO$1,MAX(BO$2:BO96)+$AK97,"")</f>
        <v/>
      </c>
      <c r="BP97" s="30" t="str">
        <f>IF($T97=BP$1,MAX(BP$2:BP96)+$AK97,"")</f>
        <v/>
      </c>
      <c r="BQ97" s="30" t="str">
        <f>IF($T97=BQ$1,MAX(BQ$2:BQ96)+$AK97,"")</f>
        <v/>
      </c>
      <c r="BR97" s="30" t="str">
        <f>IF($T97=BR$1,MAX(BR$2:BR96)+$AK97,"")</f>
        <v/>
      </c>
      <c r="BS97" s="30" t="str">
        <f>IF($T97=BS$1,MAX(BS$2:BS96)+$AK97,"")</f>
        <v/>
      </c>
      <c r="BT97" s="30" t="str">
        <f>IF($T97=BT$1,MAX(BT$2:BT96)+$AK97,"")</f>
        <v/>
      </c>
    </row>
    <row r="98" spans="1:72" x14ac:dyDescent="0.2">
      <c r="A98" s="71">
        <f>IF(D98="",A97+100,AI98*100+YEAR(D98)-2000)</f>
        <v>5711</v>
      </c>
      <c r="B98" s="23">
        <f>IF(AB98=AB97,0,AB98)</f>
        <v>0</v>
      </c>
      <c r="C98" s="29" t="str">
        <f>IF(AH98=1,"So",IF(AH98=2,"Mo",IF(AH98=3,"Di",IF(AH98=4,"Mi",IF(AH98=5,"Do",IF(AH98=6,"Fr",IF(AH98=7,"Sa",IF(D98=0,""))))))))</f>
        <v/>
      </c>
      <c r="D98" s="142"/>
      <c r="E98" s="143"/>
      <c r="F98" s="150"/>
      <c r="G98" s="138"/>
      <c r="H98" s="138"/>
      <c r="I98" s="1"/>
      <c r="J98" s="145"/>
      <c r="K98" s="151"/>
      <c r="L98" s="31" t="str">
        <f t="shared" si="43"/>
        <v/>
      </c>
      <c r="M98" s="30" t="str">
        <f>IF(L98="l",AL98,(IF(L98="s",AN98,(IF(L98="r",AO98,(IF(L98="k",AM98,(IF(L98="b",AP98,(IF(L98="g",BC98,(IF(L98="","")))))))))))))</f>
        <v/>
      </c>
      <c r="N98" s="32" t="str">
        <f>IF(H98="","",AE98*10000+AF98*100+AG98)</f>
        <v/>
      </c>
      <c r="O98" s="32" t="str">
        <f>IF(H98="","",X98*10000+Y98*100+Z98)</f>
        <v/>
      </c>
      <c r="P98" s="33" t="str">
        <f>IF(L98="g","",IF(L98="b","",IF(AH98=0,"",AR98*10000+AS98*100+AT98)))</f>
        <v/>
      </c>
      <c r="R98" s="30" t="str">
        <f>IF(P98="","",IF(L98="l",((K98*U98*1000)/AA98)*3.6,(IF(L98="s",((K98*1000)/AA98)*3.6,(IF(L98="k",((K98*1000)/AA98)*3.6,(IF(L98="r",((K98*1000)/AA98)*3.6,(IF(L98="",""))))))))))</f>
        <v/>
      </c>
      <c r="U98" s="30" t="str">
        <f t="shared" si="6"/>
        <v/>
      </c>
      <c r="V98" s="32" t="str">
        <f>IF(G98="","",AZ98*10000+BA98*100+BB98)</f>
        <v/>
      </c>
      <c r="W98" s="32" t="str">
        <f>IF(H98="","",AV98*10000+AW98*100+AX98)</f>
        <v/>
      </c>
      <c r="X98" s="28">
        <f>INT(AC98/3600)</f>
        <v>11</v>
      </c>
      <c r="Y98" s="29">
        <f>INT((AC98-(X98*3600))/60)</f>
        <v>33</v>
      </c>
      <c r="Z98" s="29">
        <f>AC98-(X98*3600)-(Y98*60)</f>
        <v>17</v>
      </c>
      <c r="AA98" s="35" t="str">
        <f>IF(H98="","",F98*3600+G98*60+H98)</f>
        <v/>
      </c>
      <c r="AB98" s="35">
        <f>IF(H98="",AB97,AB97+1)</f>
        <v>8</v>
      </c>
      <c r="AC98" s="35">
        <f>IF(H98="",AC97,AC97+AA98)</f>
        <v>41597</v>
      </c>
      <c r="AD98" s="35">
        <f>INT(AC98/AB98)</f>
        <v>5199</v>
      </c>
      <c r="AE98" s="28">
        <f>INT(AD98/3600)</f>
        <v>1</v>
      </c>
      <c r="AF98" s="29">
        <f>INT((AD98-(AE98*3600))/60)</f>
        <v>26</v>
      </c>
      <c r="AG98" s="29">
        <f>INT(AD98-(AE98*3600)-(AF98*60))</f>
        <v>39</v>
      </c>
      <c r="AH98" s="35">
        <f>IF(D98="",0,WEEKDAY(D98))</f>
        <v>0</v>
      </c>
      <c r="AI98" s="34">
        <f t="shared" si="32"/>
        <v>-5792</v>
      </c>
      <c r="AJ98" s="34">
        <f t="shared" si="41"/>
        <v>-40550</v>
      </c>
      <c r="AK98" s="30" t="str">
        <f>IF(L98="l",U98*K98,(IF(L98="s",K98,(IF(L98="r",K98,(IF(L98="k",K98,(IF(L98="b",AA98/360,(IF(L98="g",AA98/900,(IF(L98="","")))))))))))))</f>
        <v/>
      </c>
      <c r="AL98" s="35">
        <f>IF(L98="l",AL97+K98*U98,AL97)</f>
        <v>0</v>
      </c>
      <c r="AM98" s="35">
        <f>IF(L98="k",AM97+K98,AM97)</f>
        <v>56</v>
      </c>
      <c r="AN98" s="35">
        <f>IF(L98="s",AN97+K98,AN97)</f>
        <v>56</v>
      </c>
      <c r="AO98" s="35">
        <f>IF(L98="r",AO97+K98,AO97)</f>
        <v>0</v>
      </c>
      <c r="AP98" s="35">
        <f>IF(L98="b",AP97+AK98,AP97)</f>
        <v>20.577777777777779</v>
      </c>
      <c r="AQ98" s="35">
        <f>IF(AA98="",0,INT(AA98/AK98))</f>
        <v>0</v>
      </c>
      <c r="AR98" s="28">
        <f>INT(AQ98/3600)</f>
        <v>0</v>
      </c>
      <c r="AS98" s="29">
        <f>INT((AQ98-(AR98*3600))/60)</f>
        <v>0</v>
      </c>
      <c r="AT98" s="29">
        <f>INT(AQ98-(AR98*3600)-(AS98*60))</f>
        <v>0</v>
      </c>
      <c r="AU98" s="35">
        <f>INT(AC98/AI98)</f>
        <v>-8</v>
      </c>
      <c r="AV98" s="28">
        <f>INT(AU98/3600)</f>
        <v>-1</v>
      </c>
      <c r="AW98" s="29">
        <f>INT((AU98-(AV98*3600))/60)</f>
        <v>59</v>
      </c>
      <c r="AX98" s="29">
        <f>INT(AU98-(AV98*3600)-(AW98*60))</f>
        <v>52</v>
      </c>
      <c r="AY98" s="35">
        <f>INT(AC98/AJ98)</f>
        <v>-2</v>
      </c>
      <c r="AZ98" s="28">
        <f>INT(AY98/3600)</f>
        <v>-1</v>
      </c>
      <c r="BA98" s="29">
        <f>INT((AY98-(AZ98*3600))/60)</f>
        <v>59</v>
      </c>
      <c r="BB98" s="29">
        <f>INT(AY98-(AZ98*3600)-(BA98*60))</f>
        <v>58</v>
      </c>
      <c r="BC98" s="35">
        <f>IF(L98="g",BC97+AK98,BC97)</f>
        <v>0</v>
      </c>
      <c r="BD98" s="30" t="str">
        <f>IF($T98=BD$1,MAX(BD$2:BD97)+$AK98,"")</f>
        <v/>
      </c>
      <c r="BE98" s="30" t="str">
        <f>IF($T98=BE$1,MAX(BE$2:BE97)+$AK98,"")</f>
        <v/>
      </c>
      <c r="BF98" s="30" t="str">
        <f>IF($T98=BF$1,MAX(BF$2:BF97)+$AK98,"")</f>
        <v/>
      </c>
      <c r="BG98" s="30" t="str">
        <f>IF($T98=BG$1,MAX(BG$2:BG97)+$AK98,"")</f>
        <v/>
      </c>
      <c r="BH98" s="30" t="str">
        <f>IF($T98=BH$1,MAX(BH$2:BH97)+$AK98,"")</f>
        <v/>
      </c>
      <c r="BI98" s="30" t="str">
        <f>IF($T98=BI$1,MAX(BI$2:BI97)+$AK98,"")</f>
        <v/>
      </c>
      <c r="BJ98" s="30" t="str">
        <f>IF($T98=BJ$1,MAX(BJ$2:BJ97)+$AK98,"")</f>
        <v/>
      </c>
      <c r="BK98" s="30" t="str">
        <f>IF($T98=BK$1,MAX(BK$2:BK97)+$AK98,"")</f>
        <v/>
      </c>
      <c r="BL98" s="30" t="str">
        <f>IF($T98=BL$1,MAX(BL$2:BL97)+$AK98,"")</f>
        <v/>
      </c>
      <c r="BM98" s="30" t="str">
        <f>IF($T98=BM$1,MAX(BM$2:BM97)+$AK98,"")</f>
        <v/>
      </c>
      <c r="BN98" s="30" t="str">
        <f>IF($T98=BN$1,MAX(BN$2:BN97)+$AK98,"")</f>
        <v/>
      </c>
      <c r="BO98" s="30" t="str">
        <f>IF($T98=BO$1,MAX(BO$2:BO97)+$AK98,"")</f>
        <v/>
      </c>
      <c r="BP98" s="30" t="str">
        <f>IF($T98=BP$1,MAX(BP$2:BP97)+$AK98,"")</f>
        <v/>
      </c>
      <c r="BQ98" s="30" t="str">
        <f>IF($T98=BQ$1,MAX(BQ$2:BQ97)+$AK98,"")</f>
        <v/>
      </c>
      <c r="BR98" s="30" t="str">
        <f>IF($T98=BR$1,MAX(BR$2:BR97)+$AK98,"")</f>
        <v/>
      </c>
      <c r="BS98" s="30" t="str">
        <f>IF($T98=BS$1,MAX(BS$2:BS97)+$AK98,"")</f>
        <v/>
      </c>
      <c r="BT98" s="30" t="str">
        <f>IF($T98=BT$1,MAX(BT$2:BT97)+$AK98,"")</f>
        <v/>
      </c>
    </row>
    <row r="99" spans="1:72" x14ac:dyDescent="0.2">
      <c r="A99" s="71">
        <f>IF(D99="",A98+100,AI99*100+YEAR(D99)-2000)</f>
        <v>5811</v>
      </c>
      <c r="B99" s="23">
        <f>IF(AB99=AB98,0,AB99)</f>
        <v>0</v>
      </c>
      <c r="C99" s="29" t="str">
        <f>IF(AH99=1,"So",IF(AH99=2,"Mo",IF(AH99=3,"Di",IF(AH99=4,"Mi",IF(AH99=5,"Do",IF(AH99=6,"Fr",IF(AH99=7,"Sa",IF(D99=0,""))))))))</f>
        <v/>
      </c>
      <c r="D99" s="142"/>
      <c r="E99" s="143"/>
      <c r="F99" s="150"/>
      <c r="G99" s="138"/>
      <c r="H99" s="138"/>
      <c r="I99" s="1"/>
      <c r="J99" s="145"/>
      <c r="K99" s="151"/>
      <c r="L99" s="31" t="str">
        <f t="shared" si="43"/>
        <v/>
      </c>
      <c r="M99" s="30" t="str">
        <f>IF(L99="l",AL99,(IF(L99="s",AN99,(IF(L99="r",AO99,(IF(L99="k",AM99,(IF(L99="b",AP99,(IF(L99="g",BC99,(IF(L99="","")))))))))))))</f>
        <v/>
      </c>
      <c r="N99" s="32" t="str">
        <f>IF(H99="","",AE99*10000+AF99*100+AG99)</f>
        <v/>
      </c>
      <c r="O99" s="32" t="str">
        <f>IF(H99="","",X99*10000+Y99*100+Z99)</f>
        <v/>
      </c>
      <c r="P99" s="33" t="str">
        <f>IF(L99="g","",IF(L99="b","",IF(AH99=0,"",AR99*10000+AS99*100+AT99)))</f>
        <v/>
      </c>
      <c r="R99" s="30" t="str">
        <f>IF(P99="","",IF(L99="l",((K99*U99*1000)/AA99)*3.6,(IF(L99="s",((K99*1000)/AA99)*3.6,(IF(L99="k",((K99*1000)/AA99)*3.6,(IF(L99="r",((K99*1000)/AA99)*3.6,(IF(L99="",""))))))))))</f>
        <v/>
      </c>
      <c r="U99" s="30" t="str">
        <f t="shared" si="6"/>
        <v/>
      </c>
      <c r="V99" s="32" t="str">
        <f>IF(G99="","",AZ99*10000+BA99*100+BB99)</f>
        <v/>
      </c>
      <c r="W99" s="32" t="str">
        <f>IF(H99="","",AV99*10000+AW99*100+AX99)</f>
        <v/>
      </c>
      <c r="X99" s="28">
        <f>INT(AC99/3600)</f>
        <v>11</v>
      </c>
      <c r="Y99" s="29">
        <f>INT((AC99-(X99*3600))/60)</f>
        <v>33</v>
      </c>
      <c r="Z99" s="29">
        <f>AC99-(X99*3600)-(Y99*60)</f>
        <v>17</v>
      </c>
      <c r="AA99" s="35" t="str">
        <f>IF(H99="","",F99*3600+G99*60+H99)</f>
        <v/>
      </c>
      <c r="AB99" s="35">
        <f>IF(H99="",AB98,AB98+1)</f>
        <v>8</v>
      </c>
      <c r="AC99" s="35">
        <f>IF(H99="",AC98,AC98+AA99)</f>
        <v>41597</v>
      </c>
      <c r="AD99" s="35">
        <f>INT(AC99/AB99)</f>
        <v>5199</v>
      </c>
      <c r="AE99" s="28">
        <f>INT(AD99/3600)</f>
        <v>1</v>
      </c>
      <c r="AF99" s="29">
        <f>INT((AD99-(AE99*3600))/60)</f>
        <v>26</v>
      </c>
      <c r="AG99" s="29">
        <f>INT(AD99-(AE99*3600)-(AF99*60))</f>
        <v>39</v>
      </c>
      <c r="AH99" s="35">
        <f>IF(D99="",0,WEEKDAY(D99))</f>
        <v>0</v>
      </c>
      <c r="AI99" s="34">
        <f t="shared" si="32"/>
        <v>-5792</v>
      </c>
      <c r="AJ99" s="34">
        <f t="shared" si="41"/>
        <v>-40550</v>
      </c>
      <c r="AK99" s="30" t="str">
        <f>IF(L99="l",U99*K99,(IF(L99="s",K99,(IF(L99="r",K99,(IF(L99="k",K99,(IF(L99="b",AA99/360,(IF(L99="g",AA99/900,(IF(L99="","")))))))))))))</f>
        <v/>
      </c>
      <c r="AL99" s="35">
        <f>IF(L99="l",AL98+K99*U99,AL98)</f>
        <v>0</v>
      </c>
      <c r="AM99" s="35">
        <f>IF(L99="k",AM98+K99,AM98)</f>
        <v>56</v>
      </c>
      <c r="AN99" s="35">
        <f>IF(L99="s",AN98+K99,AN98)</f>
        <v>56</v>
      </c>
      <c r="AO99" s="35">
        <f>IF(L99="r",AO98+K99,AO98)</f>
        <v>0</v>
      </c>
      <c r="AP99" s="35">
        <f>IF(L99="b",AP98+AK99,AP98)</f>
        <v>20.577777777777779</v>
      </c>
      <c r="AQ99" s="35">
        <f>IF(AA99="",0,INT(AA99/AK99))</f>
        <v>0</v>
      </c>
      <c r="AR99" s="28">
        <f>INT(AQ99/3600)</f>
        <v>0</v>
      </c>
      <c r="AS99" s="29">
        <f>INT((AQ99-(AR99*3600))/60)</f>
        <v>0</v>
      </c>
      <c r="AT99" s="29">
        <f>INT(AQ99-(AR99*3600)-(AS99*60))</f>
        <v>0</v>
      </c>
      <c r="AU99" s="35">
        <f>INT(AC99/AI99)</f>
        <v>-8</v>
      </c>
      <c r="AV99" s="28">
        <f>INT(AU99/3600)</f>
        <v>-1</v>
      </c>
      <c r="AW99" s="29">
        <f>INT((AU99-(AV99*3600))/60)</f>
        <v>59</v>
      </c>
      <c r="AX99" s="29">
        <f>INT(AU99-(AV99*3600)-(AW99*60))</f>
        <v>52</v>
      </c>
      <c r="AY99" s="35">
        <f>INT(AC99/AJ99)</f>
        <v>-2</v>
      </c>
      <c r="AZ99" s="28">
        <f>INT(AY99/3600)</f>
        <v>-1</v>
      </c>
      <c r="BA99" s="29">
        <f>INT((AY99-(AZ99*3600))/60)</f>
        <v>59</v>
      </c>
      <c r="BB99" s="29">
        <f>INT(AY99-(AZ99*3600)-(BA99*60))</f>
        <v>58</v>
      </c>
      <c r="BC99" s="35">
        <f>IF(L99="g",BC98+AK99,BC98)</f>
        <v>0</v>
      </c>
      <c r="BD99" s="30" t="str">
        <f>IF($T99=BD$1,MAX(BD$2:BD98)+$AK99,"")</f>
        <v/>
      </c>
      <c r="BE99" s="30" t="str">
        <f>IF($T99=BE$1,MAX(BE$2:BE98)+$AK99,"")</f>
        <v/>
      </c>
      <c r="BF99" s="30" t="str">
        <f>IF($T99=BF$1,MAX(BF$2:BF98)+$AK99,"")</f>
        <v/>
      </c>
      <c r="BG99" s="30" t="str">
        <f>IF($T99=BG$1,MAX(BG$2:BG98)+$AK99,"")</f>
        <v/>
      </c>
      <c r="BH99" s="30" t="str">
        <f>IF($T99=BH$1,MAX(BH$2:BH98)+$AK99,"")</f>
        <v/>
      </c>
      <c r="BI99" s="30" t="str">
        <f>IF($T99=BI$1,MAX(BI$2:BI98)+$AK99,"")</f>
        <v/>
      </c>
      <c r="BJ99" s="30" t="str">
        <f>IF($T99=BJ$1,MAX(BJ$2:BJ98)+$AK99,"")</f>
        <v/>
      </c>
      <c r="BK99" s="30" t="str">
        <f>IF($T99=BK$1,MAX(BK$2:BK98)+$AK99,"")</f>
        <v/>
      </c>
      <c r="BL99" s="30" t="str">
        <f>IF($T99=BL$1,MAX(BL$2:BL98)+$AK99,"")</f>
        <v/>
      </c>
      <c r="BM99" s="30" t="str">
        <f>IF($T99=BM$1,MAX(BM$2:BM98)+$AK99,"")</f>
        <v/>
      </c>
      <c r="BN99" s="30" t="str">
        <f>IF($T99=BN$1,MAX(BN$2:BN98)+$AK99,"")</f>
        <v/>
      </c>
      <c r="BO99" s="30" t="str">
        <f>IF($T99=BO$1,MAX(BO$2:BO98)+$AK99,"")</f>
        <v/>
      </c>
      <c r="BP99" s="30" t="str">
        <f>IF($T99=BP$1,MAX(BP$2:BP98)+$AK99,"")</f>
        <v/>
      </c>
      <c r="BQ99" s="30" t="str">
        <f>IF($T99=BQ$1,MAX(BQ$2:BQ98)+$AK99,"")</f>
        <v/>
      </c>
      <c r="BR99" s="30" t="str">
        <f>IF($T99=BR$1,MAX(BR$2:BR98)+$AK99,"")</f>
        <v/>
      </c>
      <c r="BS99" s="30" t="str">
        <f>IF($T99=BS$1,MAX(BS$2:BS98)+$AK99,"")</f>
        <v/>
      </c>
      <c r="BT99" s="30" t="str">
        <f>IF($T99=BT$1,MAX(BT$2:BT98)+$AK99,"")</f>
        <v/>
      </c>
    </row>
    <row r="100" spans="1:72" x14ac:dyDescent="0.2">
      <c r="A100" s="71">
        <f>IF(D100="",A99+100,AI100*100+YEAR(D100)-2000)</f>
        <v>5911</v>
      </c>
      <c r="B100" s="23">
        <f>IF(AB100=AB99,0,AB100)</f>
        <v>0</v>
      </c>
      <c r="C100" s="29" t="str">
        <f>IF(AH100=1,"So",IF(AH100=2,"Mo",IF(AH100=3,"Di",IF(AH100=4,"Mi",IF(AH100=5,"Do",IF(AH100=6,"Fr",IF(AH100=7,"Sa",IF(D100=0,""))))))))</f>
        <v/>
      </c>
      <c r="D100" s="142"/>
      <c r="E100" s="143"/>
      <c r="F100" s="150"/>
      <c r="G100" s="138"/>
      <c r="H100" s="138"/>
      <c r="I100" s="1"/>
      <c r="J100" s="145"/>
      <c r="K100" s="151"/>
      <c r="L100" s="31" t="str">
        <f t="shared" si="43"/>
        <v/>
      </c>
      <c r="M100" s="30" t="str">
        <f>IF(L100="l",AL100,(IF(L100="s",AN100,(IF(L100="r",AO100,(IF(L100="k",AM100,(IF(L100="b",AP100,(IF(L100="g",BC100,(IF(L100="","")))))))))))))</f>
        <v/>
      </c>
      <c r="N100" s="32" t="str">
        <f>IF(H100="","",AE100*10000+AF100*100+AG100)</f>
        <v/>
      </c>
      <c r="O100" s="32" t="str">
        <f>IF(H100="","",X100*10000+Y100*100+Z100)</f>
        <v/>
      </c>
      <c r="P100" s="33" t="str">
        <f>IF(L100="g","",IF(L100="b","",IF(AH100=0,"",AR100*10000+AS100*100+AT100)))</f>
        <v/>
      </c>
      <c r="R100" s="30" t="str">
        <f>IF(P100="","",IF(L100="l",((K100*U100*1000)/AA100)*3.6,(IF(L100="s",((K100*1000)/AA100)*3.6,(IF(L100="k",((K100*1000)/AA100)*3.6,(IF(L100="r",((K100*1000)/AA100)*3.6,(IF(L100="",""))))))))))</f>
        <v/>
      </c>
      <c r="U100" s="30" t="str">
        <f t="shared" si="6"/>
        <v/>
      </c>
      <c r="V100" s="32" t="str">
        <f>IF(G100="","",AZ100*10000+BA100*100+BB100)</f>
        <v/>
      </c>
      <c r="W100" s="32" t="str">
        <f>IF(H100="","",AV100*10000+AW100*100+AX100)</f>
        <v/>
      </c>
      <c r="X100" s="28">
        <f>INT(AC100/3600)</f>
        <v>11</v>
      </c>
      <c r="Y100" s="29">
        <f>INT((AC100-(X100*3600))/60)</f>
        <v>33</v>
      </c>
      <c r="Z100" s="29">
        <f>AC100-(X100*3600)-(Y100*60)</f>
        <v>17</v>
      </c>
      <c r="AA100" s="35" t="str">
        <f>IF(H100="","",F100*3600+G100*60+H100)</f>
        <v/>
      </c>
      <c r="AB100" s="35">
        <f>IF(H100="",AB99,AB99+1)</f>
        <v>8</v>
      </c>
      <c r="AC100" s="35">
        <f>IF(H100="",AC99,AC99+AA100)</f>
        <v>41597</v>
      </c>
      <c r="AD100" s="35">
        <f>INT(AC100/AB100)</f>
        <v>5199</v>
      </c>
      <c r="AE100" s="28">
        <f>INT(AD100/3600)</f>
        <v>1</v>
      </c>
      <c r="AF100" s="29">
        <f>INT((AD100-(AE100*3600))/60)</f>
        <v>26</v>
      </c>
      <c r="AG100" s="29">
        <f>INT(AD100-(AE100*3600)-(AF100*60))</f>
        <v>39</v>
      </c>
      <c r="AH100" s="35">
        <f>IF(D100="",0,WEEKDAY(D100))</f>
        <v>0</v>
      </c>
      <c r="AI100" s="34">
        <f t="shared" si="32"/>
        <v>-5792</v>
      </c>
      <c r="AJ100" s="34">
        <f t="shared" si="41"/>
        <v>-40550</v>
      </c>
      <c r="AK100" s="30" t="str">
        <f>IF(L100="l",U100*K100,(IF(L100="s",K100,(IF(L100="r",K100,(IF(L100="k",K100,(IF(L100="b",AA100/360,(IF(L100="g",AA100/900,(IF(L100="","")))))))))))))</f>
        <v/>
      </c>
      <c r="AL100" s="35">
        <f>IF(L100="l",AL99+K100*U100,AL99)</f>
        <v>0</v>
      </c>
      <c r="AM100" s="35">
        <f>IF(L100="k",AM99+K100,AM99)</f>
        <v>56</v>
      </c>
      <c r="AN100" s="35">
        <f>IF(L100="s",AN99+K100,AN99)</f>
        <v>56</v>
      </c>
      <c r="AO100" s="35">
        <f>IF(L100="r",AO99+K100,AO99)</f>
        <v>0</v>
      </c>
      <c r="AP100" s="35">
        <f>IF(L100="b",AP99+AK100,AP99)</f>
        <v>20.577777777777779</v>
      </c>
      <c r="AQ100" s="35">
        <f>IF(AA100="",0,INT(AA100/AK100))</f>
        <v>0</v>
      </c>
      <c r="AR100" s="28">
        <f>INT(AQ100/3600)</f>
        <v>0</v>
      </c>
      <c r="AS100" s="29">
        <f>INT((AQ100-(AR100*3600))/60)</f>
        <v>0</v>
      </c>
      <c r="AT100" s="29">
        <f>INT(AQ100-(AR100*3600)-(AS100*60))</f>
        <v>0</v>
      </c>
      <c r="AU100" s="35">
        <f>INT(AC100/AI100)</f>
        <v>-8</v>
      </c>
      <c r="AV100" s="28">
        <f>INT(AU100/3600)</f>
        <v>-1</v>
      </c>
      <c r="AW100" s="29">
        <f>INT((AU100-(AV100*3600))/60)</f>
        <v>59</v>
      </c>
      <c r="AX100" s="29">
        <f>INT(AU100-(AV100*3600)-(AW100*60))</f>
        <v>52</v>
      </c>
      <c r="AY100" s="35">
        <f>INT(AC100/AJ100)</f>
        <v>-2</v>
      </c>
      <c r="AZ100" s="28">
        <f>INT(AY100/3600)</f>
        <v>-1</v>
      </c>
      <c r="BA100" s="29">
        <f>INT((AY100-(AZ100*3600))/60)</f>
        <v>59</v>
      </c>
      <c r="BB100" s="29">
        <f>INT(AY100-(AZ100*3600)-(BA100*60))</f>
        <v>58</v>
      </c>
      <c r="BC100" s="35">
        <f>IF(L100="g",BC99+AK100,BC99)</f>
        <v>0</v>
      </c>
      <c r="BD100" s="30" t="str">
        <f>IF($T100=BD$1,MAX(BD$2:BD99)+$AK100,"")</f>
        <v/>
      </c>
      <c r="BE100" s="30" t="str">
        <f>IF($T100=BE$1,MAX(BE$2:BE99)+$AK100,"")</f>
        <v/>
      </c>
      <c r="BF100" s="30" t="str">
        <f>IF($T100=BF$1,MAX(BF$2:BF99)+$AK100,"")</f>
        <v/>
      </c>
      <c r="BG100" s="30" t="str">
        <f>IF($T100=BG$1,MAX(BG$2:BG99)+$AK100,"")</f>
        <v/>
      </c>
      <c r="BH100" s="30" t="str">
        <f>IF($T100=BH$1,MAX(BH$2:BH99)+$AK100,"")</f>
        <v/>
      </c>
      <c r="BI100" s="30" t="str">
        <f>IF($T100=BI$1,MAX(BI$2:BI99)+$AK100,"")</f>
        <v/>
      </c>
      <c r="BJ100" s="30" t="str">
        <f>IF($T100=BJ$1,MAX(BJ$2:BJ99)+$AK100,"")</f>
        <v/>
      </c>
      <c r="BK100" s="30" t="str">
        <f>IF($T100=BK$1,MAX(BK$2:BK99)+$AK100,"")</f>
        <v/>
      </c>
      <c r="BL100" s="30" t="str">
        <f>IF($T100=BL$1,MAX(BL$2:BL99)+$AK100,"")</f>
        <v/>
      </c>
      <c r="BM100" s="30" t="str">
        <f>IF($T100=BM$1,MAX(BM$2:BM99)+$AK100,"")</f>
        <v/>
      </c>
      <c r="BN100" s="30" t="str">
        <f>IF($T100=BN$1,MAX(BN$2:BN99)+$AK100,"")</f>
        <v/>
      </c>
      <c r="BO100" s="30" t="str">
        <f>IF($T100=BO$1,MAX(BO$2:BO99)+$AK100,"")</f>
        <v/>
      </c>
      <c r="BP100" s="30" t="str">
        <f>IF($T100=BP$1,MAX(BP$2:BP99)+$AK100,"")</f>
        <v/>
      </c>
      <c r="BQ100" s="30" t="str">
        <f>IF($T100=BQ$1,MAX(BQ$2:BQ99)+$AK100,"")</f>
        <v/>
      </c>
      <c r="BR100" s="30" t="str">
        <f>IF($T100=BR$1,MAX(BR$2:BR99)+$AK100,"")</f>
        <v/>
      </c>
      <c r="BS100" s="30" t="str">
        <f>IF($T100=BS$1,MAX(BS$2:BS99)+$AK100,"")</f>
        <v/>
      </c>
      <c r="BT100" s="30" t="str">
        <f>IF($T100=BT$1,MAX(BT$2:BT99)+$AK100,"")</f>
        <v/>
      </c>
    </row>
    <row r="101" spans="1:72" x14ac:dyDescent="0.2">
      <c r="A101" s="71">
        <f t="shared" si="31"/>
        <v>6011</v>
      </c>
      <c r="B101" s="23">
        <f t="shared" si="42"/>
        <v>0</v>
      </c>
      <c r="C101" s="29" t="str">
        <f t="shared" si="0"/>
        <v/>
      </c>
      <c r="D101" s="142"/>
      <c r="E101" s="143"/>
      <c r="F101" s="150"/>
      <c r="G101" s="138"/>
      <c r="H101" s="138"/>
      <c r="I101" s="1"/>
      <c r="J101" s="145"/>
      <c r="K101" s="151"/>
      <c r="L101" s="31" t="str">
        <f t="shared" si="43"/>
        <v/>
      </c>
      <c r="M101" s="30" t="str">
        <f>IF(L101="l",AL101,(IF(L101="s",AN101,(IF(L101="r",AO101,(IF(L101="k",AM101,(IF(L101="b",AP101,(IF(L101="g",BC101,(IF(L101="","")))))))))))))</f>
        <v/>
      </c>
      <c r="N101" s="32" t="str">
        <f t="shared" si="2"/>
        <v/>
      </c>
      <c r="O101" s="32" t="str">
        <f t="shared" si="3"/>
        <v/>
      </c>
      <c r="P101" s="33" t="str">
        <f t="shared" si="44"/>
        <v/>
      </c>
      <c r="R101" s="30" t="str">
        <f t="shared" si="5"/>
        <v/>
      </c>
      <c r="U101" s="30" t="str">
        <f t="shared" si="6"/>
        <v/>
      </c>
      <c r="V101" s="32" t="str">
        <f t="shared" si="7"/>
        <v/>
      </c>
      <c r="W101" s="32" t="str">
        <f t="shared" si="8"/>
        <v/>
      </c>
      <c r="X101" s="28">
        <f t="shared" si="9"/>
        <v>11</v>
      </c>
      <c r="Y101" s="29">
        <f t="shared" si="10"/>
        <v>33</v>
      </c>
      <c r="Z101" s="29">
        <f t="shared" si="11"/>
        <v>17</v>
      </c>
      <c r="AA101" s="35" t="str">
        <f t="shared" si="12"/>
        <v/>
      </c>
      <c r="AB101" s="35">
        <f t="shared" si="39"/>
        <v>8</v>
      </c>
      <c r="AC101" s="35">
        <f t="shared" si="40"/>
        <v>41597</v>
      </c>
      <c r="AD101" s="35">
        <f t="shared" si="48"/>
        <v>5199</v>
      </c>
      <c r="AE101" s="28">
        <f t="shared" si="14"/>
        <v>1</v>
      </c>
      <c r="AF101" s="29">
        <f t="shared" si="15"/>
        <v>26</v>
      </c>
      <c r="AG101" s="29">
        <f t="shared" si="16"/>
        <v>39</v>
      </c>
      <c r="AH101" s="35">
        <f t="shared" si="17"/>
        <v>0</v>
      </c>
      <c r="AI101" s="34">
        <f t="shared" si="32"/>
        <v>-5792</v>
      </c>
      <c r="AJ101" s="34">
        <f t="shared" si="41"/>
        <v>-40550</v>
      </c>
      <c r="AK101" s="30" t="str">
        <f t="shared" si="45"/>
        <v/>
      </c>
      <c r="AL101" s="35">
        <f t="shared" si="33"/>
        <v>0</v>
      </c>
      <c r="AM101" s="35">
        <f t="shared" si="34"/>
        <v>56</v>
      </c>
      <c r="AN101" s="35">
        <f t="shared" si="35"/>
        <v>56</v>
      </c>
      <c r="AO101" s="35">
        <f t="shared" si="46"/>
        <v>0</v>
      </c>
      <c r="AP101" s="35">
        <f t="shared" si="37"/>
        <v>20.577777777777779</v>
      </c>
      <c r="AQ101" s="35">
        <f t="shared" si="47"/>
        <v>0</v>
      </c>
      <c r="AR101" s="28">
        <f t="shared" si="20"/>
        <v>0</v>
      </c>
      <c r="AS101" s="29">
        <f t="shared" si="21"/>
        <v>0</v>
      </c>
      <c r="AT101" s="29">
        <f t="shared" si="22"/>
        <v>0</v>
      </c>
      <c r="AU101" s="35">
        <f t="shared" si="23"/>
        <v>-8</v>
      </c>
      <c r="AV101" s="28">
        <f t="shared" si="24"/>
        <v>-1</v>
      </c>
      <c r="AW101" s="29">
        <f t="shared" si="25"/>
        <v>59</v>
      </c>
      <c r="AX101" s="29">
        <f t="shared" si="26"/>
        <v>52</v>
      </c>
      <c r="AY101" s="35">
        <f t="shared" si="27"/>
        <v>-2</v>
      </c>
      <c r="AZ101" s="28">
        <f t="shared" si="28"/>
        <v>-1</v>
      </c>
      <c r="BA101" s="29">
        <f t="shared" si="29"/>
        <v>59</v>
      </c>
      <c r="BB101" s="29">
        <f t="shared" si="30"/>
        <v>58</v>
      </c>
      <c r="BC101" s="35">
        <f t="shared" si="38"/>
        <v>0</v>
      </c>
      <c r="BD101" s="30" t="str">
        <f>IF($T101=BD$1,MAX(BD$2:BD100)+$AK101,"")</f>
        <v/>
      </c>
      <c r="BE101" s="30" t="str">
        <f>IF($T101=BE$1,MAX(BE$2:BE100)+$AK101,"")</f>
        <v/>
      </c>
      <c r="BF101" s="30" t="str">
        <f>IF($T101=BF$1,MAX(BF$2:BF100)+$AK101,"")</f>
        <v/>
      </c>
      <c r="BG101" s="30" t="str">
        <f>IF($T101=BG$1,MAX(BG$2:BG100)+$AK101,"")</f>
        <v/>
      </c>
      <c r="BH101" s="30" t="str">
        <f>IF($T101=BH$1,MAX(BH$2:BH100)+$AK101,"")</f>
        <v/>
      </c>
      <c r="BI101" s="30" t="str">
        <f>IF($T101=BI$1,MAX(BI$2:BI100)+$AK101,"")</f>
        <v/>
      </c>
      <c r="BJ101" s="30" t="str">
        <f>IF($T101=BJ$1,MAX(BJ$2:BJ100)+$AK101,"")</f>
        <v/>
      </c>
      <c r="BK101" s="30" t="str">
        <f>IF($T101=BK$1,MAX(BK$2:BK100)+$AK101,"")</f>
        <v/>
      </c>
      <c r="BL101" s="30" t="str">
        <f>IF($T101=BL$1,MAX(BL$2:BL100)+$AK101,"")</f>
        <v/>
      </c>
      <c r="BM101" s="30" t="str">
        <f>IF($T101=BM$1,MAX(BM$2:BM100)+$AK101,"")</f>
        <v/>
      </c>
      <c r="BN101" s="30" t="str">
        <f>IF($T101=BN$1,MAX(BN$2:BN100)+$AK101,"")</f>
        <v/>
      </c>
      <c r="BO101" s="30" t="str">
        <f>IF($T101=BO$1,MAX(BO$2:BO100)+$AK101,"")</f>
        <v/>
      </c>
      <c r="BP101" s="30" t="str">
        <f>IF($T101=BP$1,MAX(BP$2:BP100)+$AK101,"")</f>
        <v/>
      </c>
      <c r="BQ101" s="30" t="str">
        <f>IF($T101=BQ$1,MAX(BQ$2:BQ100)+$AK101,"")</f>
        <v/>
      </c>
      <c r="BR101" s="30" t="str">
        <f>IF($T101=BR$1,MAX(BR$2:BR100)+$AK101,"")</f>
        <v/>
      </c>
      <c r="BS101" s="30" t="str">
        <f>IF($T101=BS$1,MAX(BS$2:BS100)+$AK101,"")</f>
        <v/>
      </c>
      <c r="BT101" s="30" t="str">
        <f>IF($T101=BT$1,MAX(BT$2:BT100)+$AK101,"")</f>
        <v/>
      </c>
    </row>
    <row r="102" spans="1:72" x14ac:dyDescent="0.2">
      <c r="A102" s="71">
        <f t="shared" si="31"/>
        <v>6111</v>
      </c>
      <c r="B102" s="23">
        <f t="shared" si="42"/>
        <v>0</v>
      </c>
      <c r="C102" s="29" t="str">
        <f t="shared" si="0"/>
        <v/>
      </c>
      <c r="D102" s="142"/>
      <c r="E102" s="143"/>
      <c r="F102" s="150"/>
      <c r="G102" s="138"/>
      <c r="H102" s="138"/>
      <c r="I102" s="1"/>
      <c r="J102" s="145"/>
      <c r="K102" s="151"/>
      <c r="L102" s="31" t="str">
        <f t="shared" si="43"/>
        <v/>
      </c>
      <c r="M102" s="30" t="str">
        <f t="shared" ref="M102:M165" si="49">IF(L102="l",AL102,(IF(L102="s",AN102,(IF(L102="r",AO102,(IF(L102="k",AM102,(IF(L102="b",AP102,(IF(L102="g",BC102,(IF(L102="","")))))))))))))</f>
        <v/>
      </c>
      <c r="N102" s="32" t="str">
        <f t="shared" si="2"/>
        <v/>
      </c>
      <c r="O102" s="32" t="str">
        <f t="shared" si="3"/>
        <v/>
      </c>
      <c r="P102" s="33" t="str">
        <f t="shared" si="44"/>
        <v/>
      </c>
      <c r="R102" s="30" t="str">
        <f t="shared" ref="R102:R165" si="50">IF(P102="","",IF(L102="l",((K102*U102*1000)/AA102)*3.6,(IF(L102="s",((K102*1000)/AA102)*3.6,(IF(L102="k",((K102*1000)/AA102)*3.6,(IF(L102="r",((K102*1000)/AA102)*3.6,(IF(L102="",""))))))))))</f>
        <v/>
      </c>
      <c r="U102" s="30" t="str">
        <f t="shared" si="6"/>
        <v/>
      </c>
      <c r="V102" s="32" t="str">
        <f t="shared" si="7"/>
        <v/>
      </c>
      <c r="W102" s="32" t="str">
        <f t="shared" si="8"/>
        <v/>
      </c>
      <c r="X102" s="28">
        <f t="shared" si="9"/>
        <v>11</v>
      </c>
      <c r="Y102" s="29">
        <f t="shared" si="10"/>
        <v>33</v>
      </c>
      <c r="Z102" s="29">
        <f t="shared" si="11"/>
        <v>17</v>
      </c>
      <c r="AA102" s="35" t="str">
        <f t="shared" si="12"/>
        <v/>
      </c>
      <c r="AB102" s="35">
        <f t="shared" si="39"/>
        <v>8</v>
      </c>
      <c r="AC102" s="35">
        <f t="shared" si="40"/>
        <v>41597</v>
      </c>
      <c r="AD102" s="35">
        <f t="shared" si="48"/>
        <v>5199</v>
      </c>
      <c r="AE102" s="28">
        <f t="shared" si="14"/>
        <v>1</v>
      </c>
      <c r="AF102" s="29">
        <f t="shared" si="15"/>
        <v>26</v>
      </c>
      <c r="AG102" s="29">
        <f t="shared" si="16"/>
        <v>39</v>
      </c>
      <c r="AH102" s="35">
        <f t="shared" si="17"/>
        <v>0</v>
      </c>
      <c r="AI102" s="34">
        <f t="shared" si="32"/>
        <v>-5792</v>
      </c>
      <c r="AJ102" s="34">
        <f t="shared" si="41"/>
        <v>-40550</v>
      </c>
      <c r="AK102" s="30" t="str">
        <f t="shared" si="45"/>
        <v/>
      </c>
      <c r="AL102" s="35">
        <f t="shared" si="33"/>
        <v>0</v>
      </c>
      <c r="AM102" s="35">
        <f t="shared" si="34"/>
        <v>56</v>
      </c>
      <c r="AN102" s="35">
        <f t="shared" si="35"/>
        <v>56</v>
      </c>
      <c r="AO102" s="35">
        <f t="shared" ref="AO102:AO120" si="51">IF(L102="r",AO101+K102,AO101)</f>
        <v>0</v>
      </c>
      <c r="AP102" s="35">
        <f>IF(L102="b",AP101+AK102,AP101)</f>
        <v>20.577777777777779</v>
      </c>
      <c r="AQ102" s="35">
        <f t="shared" ref="AQ102:AQ112" si="52">IF(AA102="",0,INT(AA102/AK102))</f>
        <v>0</v>
      </c>
      <c r="AR102" s="28">
        <f t="shared" si="20"/>
        <v>0</v>
      </c>
      <c r="AS102" s="29">
        <f t="shared" si="21"/>
        <v>0</v>
      </c>
      <c r="AT102" s="29">
        <f t="shared" si="22"/>
        <v>0</v>
      </c>
      <c r="AU102" s="35">
        <f t="shared" si="23"/>
        <v>-8</v>
      </c>
      <c r="AV102" s="28">
        <f t="shared" si="24"/>
        <v>-1</v>
      </c>
      <c r="AW102" s="29">
        <f t="shared" si="25"/>
        <v>59</v>
      </c>
      <c r="AX102" s="29">
        <f t="shared" si="26"/>
        <v>52</v>
      </c>
      <c r="AY102" s="35">
        <f t="shared" si="27"/>
        <v>-2</v>
      </c>
      <c r="AZ102" s="28">
        <f t="shared" si="28"/>
        <v>-1</v>
      </c>
      <c r="BA102" s="29">
        <f t="shared" si="29"/>
        <v>59</v>
      </c>
      <c r="BB102" s="29">
        <f t="shared" si="30"/>
        <v>58</v>
      </c>
      <c r="BC102" s="35">
        <f t="shared" si="38"/>
        <v>0</v>
      </c>
      <c r="BD102" s="30" t="str">
        <f>IF($T102=BD$1,MAX(BD$2:BD101)+$AK102,"")</f>
        <v/>
      </c>
      <c r="BE102" s="30" t="str">
        <f>IF($T102=BE$1,MAX(BE$2:BE101)+$AK102,"")</f>
        <v/>
      </c>
      <c r="BF102" s="30" t="str">
        <f>IF($T102=BF$1,MAX(BF$2:BF101)+$AK102,"")</f>
        <v/>
      </c>
      <c r="BG102" s="30" t="str">
        <f>IF($T102=BG$1,MAX(BG$2:BG101)+$AK102,"")</f>
        <v/>
      </c>
      <c r="BH102" s="30" t="str">
        <f>IF($T102=BH$1,MAX(BH$2:BH101)+$AK102,"")</f>
        <v/>
      </c>
      <c r="BI102" s="30" t="str">
        <f>IF($T102=BI$1,MAX(BI$2:BI101)+$AK102,"")</f>
        <v/>
      </c>
      <c r="BJ102" s="30" t="str">
        <f>IF($T102=BJ$1,MAX(BJ$2:BJ101)+$AK102,"")</f>
        <v/>
      </c>
      <c r="BK102" s="30" t="str">
        <f>IF($T102=BK$1,MAX(BK$2:BK101)+$AK102,"")</f>
        <v/>
      </c>
      <c r="BL102" s="30" t="str">
        <f>IF($T102=BL$1,MAX(BL$2:BL101)+$AK102,"")</f>
        <v/>
      </c>
      <c r="BM102" s="30" t="str">
        <f>IF($T102=BM$1,MAX(BM$2:BM101)+$AK102,"")</f>
        <v/>
      </c>
      <c r="BN102" s="30" t="str">
        <f>IF($T102=BN$1,MAX(BN$2:BN101)+$AK102,"")</f>
        <v/>
      </c>
      <c r="BO102" s="30" t="str">
        <f>IF($T102=BO$1,MAX(BO$2:BO101)+$AK102,"")</f>
        <v/>
      </c>
      <c r="BP102" s="30" t="str">
        <f>IF($T102=BP$1,MAX(BP$2:BP101)+$AK102,"")</f>
        <v/>
      </c>
      <c r="BQ102" s="30" t="str">
        <f>IF($T102=BQ$1,MAX(BQ$2:BQ101)+$AK102,"")</f>
        <v/>
      </c>
      <c r="BR102" s="30" t="str">
        <f>IF($T102=BR$1,MAX(BR$2:BR101)+$AK102,"")</f>
        <v/>
      </c>
      <c r="BS102" s="30" t="str">
        <f>IF($T102=BS$1,MAX(BS$2:BS101)+$AK102,"")</f>
        <v/>
      </c>
      <c r="BT102" s="30" t="str">
        <f>IF($T102=BT$1,MAX(BT$2:BT101)+$AK102,"")</f>
        <v/>
      </c>
    </row>
    <row r="103" spans="1:72" x14ac:dyDescent="0.2">
      <c r="A103" s="71">
        <f>IF(D103="",A102+100,AI103*100+YEAR(D103)-2000)</f>
        <v>6211</v>
      </c>
      <c r="B103" s="23">
        <f t="shared" si="42"/>
        <v>0</v>
      </c>
      <c r="C103" s="29" t="str">
        <f t="shared" si="0"/>
        <v/>
      </c>
      <c r="D103" s="142"/>
      <c r="E103" s="143"/>
      <c r="F103" s="150"/>
      <c r="G103" s="138"/>
      <c r="H103" s="138"/>
      <c r="I103" s="1"/>
      <c r="J103" s="145"/>
      <c r="K103" s="248"/>
      <c r="L103" s="31" t="str">
        <f t="shared" si="43"/>
        <v/>
      </c>
      <c r="M103" s="30" t="str">
        <f t="shared" si="49"/>
        <v/>
      </c>
      <c r="N103" s="32" t="str">
        <f t="shared" si="2"/>
        <v/>
      </c>
      <c r="O103" s="32" t="str">
        <f t="shared" si="3"/>
        <v/>
      </c>
      <c r="P103" s="33" t="str">
        <f t="shared" si="44"/>
        <v/>
      </c>
      <c r="R103" s="30" t="str">
        <f t="shared" si="50"/>
        <v/>
      </c>
      <c r="U103" s="30" t="str">
        <f t="shared" ref="U103:U142" si="53">IF(L103="l",U102,(IF(L103="s","",(IF(L103="r","",(IF(L103="k","",(IF(L103="b","",(IF(L103="g","",(IF(L103="","")))))))))))))</f>
        <v/>
      </c>
      <c r="V103" s="32" t="str">
        <f t="shared" si="7"/>
        <v/>
      </c>
      <c r="W103" s="32" t="str">
        <f t="shared" si="8"/>
        <v/>
      </c>
      <c r="X103" s="28">
        <f t="shared" si="9"/>
        <v>11</v>
      </c>
      <c r="Y103" s="29">
        <f t="shared" si="10"/>
        <v>33</v>
      </c>
      <c r="Z103" s="29">
        <f t="shared" si="11"/>
        <v>17</v>
      </c>
      <c r="AA103" s="35" t="str">
        <f t="shared" si="12"/>
        <v/>
      </c>
      <c r="AB103" s="35">
        <f t="shared" si="39"/>
        <v>8</v>
      </c>
      <c r="AC103" s="35">
        <f t="shared" si="40"/>
        <v>41597</v>
      </c>
      <c r="AD103" s="35">
        <f t="shared" si="48"/>
        <v>5199</v>
      </c>
      <c r="AE103" s="28">
        <f t="shared" si="14"/>
        <v>1</v>
      </c>
      <c r="AF103" s="29">
        <f t="shared" si="15"/>
        <v>26</v>
      </c>
      <c r="AG103" s="29">
        <f t="shared" si="16"/>
        <v>39</v>
      </c>
      <c r="AH103" s="35">
        <f t="shared" si="17"/>
        <v>0</v>
      </c>
      <c r="AI103" s="34">
        <f t="shared" ref="AI103:AI166" si="54">INT((D103+$AI$36)/7)</f>
        <v>-5792</v>
      </c>
      <c r="AJ103" s="34">
        <f t="shared" ref="AJ103:AJ166" si="55">INT(D103+$AJ$36)</f>
        <v>-40550</v>
      </c>
      <c r="AK103" s="30" t="str">
        <f t="shared" si="45"/>
        <v/>
      </c>
      <c r="AL103" s="35">
        <f t="shared" ref="AL103:AL120" si="56">IF(L103="l",AL102+K103*U103,AL102)</f>
        <v>0</v>
      </c>
      <c r="AM103" s="35">
        <f t="shared" ref="AM103:AM120" si="57">IF(L103="k",AM102+K103,AM102)</f>
        <v>56</v>
      </c>
      <c r="AN103" s="35">
        <f t="shared" ref="AN103:AN120" si="58">IF(L103="s",AN102+K103,AN102)</f>
        <v>56</v>
      </c>
      <c r="AO103" s="35">
        <f t="shared" si="51"/>
        <v>0</v>
      </c>
      <c r="AP103" s="35">
        <f>IF(L103="b",AP102+AK103,AP102)</f>
        <v>20.577777777777779</v>
      </c>
      <c r="AQ103" s="35">
        <f t="shared" si="52"/>
        <v>0</v>
      </c>
      <c r="AR103" s="28">
        <f t="shared" si="20"/>
        <v>0</v>
      </c>
      <c r="AS103" s="29">
        <f t="shared" si="21"/>
        <v>0</v>
      </c>
      <c r="AT103" s="29">
        <f t="shared" si="22"/>
        <v>0</v>
      </c>
      <c r="AU103" s="35">
        <f t="shared" si="23"/>
        <v>-8</v>
      </c>
      <c r="AV103" s="28">
        <f t="shared" si="24"/>
        <v>-1</v>
      </c>
      <c r="AW103" s="29">
        <f t="shared" si="25"/>
        <v>59</v>
      </c>
      <c r="AX103" s="29">
        <f t="shared" si="26"/>
        <v>52</v>
      </c>
      <c r="AY103" s="35">
        <f t="shared" si="27"/>
        <v>-2</v>
      </c>
      <c r="AZ103" s="28">
        <f t="shared" si="28"/>
        <v>-1</v>
      </c>
      <c r="BA103" s="29">
        <f t="shared" si="29"/>
        <v>59</v>
      </c>
      <c r="BB103" s="29">
        <f t="shared" si="30"/>
        <v>58</v>
      </c>
      <c r="BC103" s="35">
        <f t="shared" ref="BC103:BC165" si="59">IF(L103="g",BC102+AK103,BC102)</f>
        <v>0</v>
      </c>
      <c r="BD103" s="30" t="str">
        <f>IF($T103=BD$1,MAX(BD$2:BD102)+$AK103,"")</f>
        <v/>
      </c>
      <c r="BE103" s="30" t="str">
        <f>IF($T103=BE$1,MAX(BE$2:BE102)+$AK103,"")</f>
        <v/>
      </c>
      <c r="BF103" s="30" t="str">
        <f>IF($T103=BF$1,MAX(BF$2:BF102)+$AK103,"")</f>
        <v/>
      </c>
      <c r="BG103" s="30" t="str">
        <f>IF($T103=BG$1,MAX(BG$2:BG102)+$AK103,"")</f>
        <v/>
      </c>
      <c r="BH103" s="30" t="str">
        <f>IF($T103=BH$1,MAX(BH$2:BH102)+$AK103,"")</f>
        <v/>
      </c>
      <c r="BI103" s="30" t="str">
        <f>IF($T103=BI$1,MAX(BI$2:BI102)+$AK103,"")</f>
        <v/>
      </c>
      <c r="BJ103" s="30" t="str">
        <f>IF($T103=BJ$1,MAX(BJ$2:BJ102)+$AK103,"")</f>
        <v/>
      </c>
      <c r="BK103" s="30" t="str">
        <f>IF($T103=BK$1,MAX(BK$2:BK102)+$AK103,"")</f>
        <v/>
      </c>
      <c r="BL103" s="30" t="str">
        <f>IF($T103=BL$1,MAX(BL$2:BL102)+$AK103,"")</f>
        <v/>
      </c>
      <c r="BM103" s="30" t="str">
        <f>IF($T103=BM$1,MAX(BM$2:BM102)+$AK103,"")</f>
        <v/>
      </c>
      <c r="BN103" s="30" t="str">
        <f>IF($T103=BN$1,MAX(BN$2:BN102)+$AK103,"")</f>
        <v/>
      </c>
      <c r="BO103" s="30" t="str">
        <f>IF($T103=BO$1,MAX(BO$2:BO102)+$AK103,"")</f>
        <v/>
      </c>
      <c r="BP103" s="30" t="str">
        <f>IF($T103=BP$1,MAX(BP$2:BP102)+$AK103,"")</f>
        <v/>
      </c>
      <c r="BQ103" s="30" t="str">
        <f>IF($T103=BQ$1,MAX(BQ$2:BQ102)+$AK103,"")</f>
        <v/>
      </c>
      <c r="BR103" s="30" t="str">
        <f>IF($T103=BR$1,MAX(BR$2:BR102)+$AK103,"")</f>
        <v/>
      </c>
      <c r="BS103" s="30" t="str">
        <f>IF($T103=BS$1,MAX(BS$2:BS102)+$AK103,"")</f>
        <v/>
      </c>
      <c r="BT103" s="30" t="str">
        <f>IF($T103=BT$1,MAX(BT$2:BT102)+$AK103,"")</f>
        <v/>
      </c>
    </row>
    <row r="104" spans="1:72" x14ac:dyDescent="0.2">
      <c r="A104" s="71">
        <f>IF(D104="",A103+100,AI104*100+YEAR(D104)-2000)</f>
        <v>6311</v>
      </c>
      <c r="B104" s="23">
        <f t="shared" si="42"/>
        <v>0</v>
      </c>
      <c r="C104" s="29" t="str">
        <f t="shared" si="0"/>
        <v/>
      </c>
      <c r="D104" s="142"/>
      <c r="E104" s="143"/>
      <c r="F104" s="150"/>
      <c r="G104" s="138"/>
      <c r="H104" s="138"/>
      <c r="I104" s="1"/>
      <c r="J104" s="145"/>
      <c r="K104" s="151"/>
      <c r="L104" s="31" t="str">
        <f t="shared" ref="L104:L134" si="60">IF(D104="","",L103)</f>
        <v/>
      </c>
      <c r="M104" s="30" t="str">
        <f t="shared" si="49"/>
        <v/>
      </c>
      <c r="N104" s="32" t="str">
        <f t="shared" si="2"/>
        <v/>
      </c>
      <c r="O104" s="32" t="str">
        <f t="shared" si="3"/>
        <v/>
      </c>
      <c r="P104" s="33" t="str">
        <f t="shared" si="44"/>
        <v/>
      </c>
      <c r="R104" s="30" t="str">
        <f t="shared" si="50"/>
        <v/>
      </c>
      <c r="U104" s="30" t="str">
        <f t="shared" si="53"/>
        <v/>
      </c>
      <c r="V104" s="32" t="str">
        <f t="shared" si="7"/>
        <v/>
      </c>
      <c r="W104" s="32" t="str">
        <f t="shared" si="8"/>
        <v/>
      </c>
      <c r="X104" s="28">
        <f t="shared" si="9"/>
        <v>11</v>
      </c>
      <c r="Y104" s="29">
        <f t="shared" si="10"/>
        <v>33</v>
      </c>
      <c r="Z104" s="29">
        <f t="shared" si="11"/>
        <v>17</v>
      </c>
      <c r="AA104" s="35" t="str">
        <f t="shared" si="12"/>
        <v/>
      </c>
      <c r="AB104" s="35">
        <f t="shared" ref="AB104:AB165" si="61">IF(H104="",AB103,AB103+1)</f>
        <v>8</v>
      </c>
      <c r="AC104" s="35">
        <f t="shared" ref="AC104:AC165" si="62">IF(H104="",AC103,AC103+AA104)</f>
        <v>41597</v>
      </c>
      <c r="AD104" s="35">
        <f t="shared" si="48"/>
        <v>5199</v>
      </c>
      <c r="AE104" s="28">
        <f t="shared" si="14"/>
        <v>1</v>
      </c>
      <c r="AF104" s="29">
        <f t="shared" si="15"/>
        <v>26</v>
      </c>
      <c r="AG104" s="29">
        <f t="shared" si="16"/>
        <v>39</v>
      </c>
      <c r="AH104" s="35">
        <f t="shared" si="17"/>
        <v>0</v>
      </c>
      <c r="AI104" s="34">
        <f t="shared" si="54"/>
        <v>-5792</v>
      </c>
      <c r="AJ104" s="34">
        <f t="shared" si="55"/>
        <v>-40550</v>
      </c>
      <c r="AK104" s="30" t="str">
        <f t="shared" si="45"/>
        <v/>
      </c>
      <c r="AL104" s="35">
        <f t="shared" si="56"/>
        <v>0</v>
      </c>
      <c r="AM104" s="35">
        <f t="shared" si="57"/>
        <v>56</v>
      </c>
      <c r="AN104" s="35">
        <f t="shared" si="58"/>
        <v>56</v>
      </c>
      <c r="AO104" s="35">
        <f t="shared" si="51"/>
        <v>0</v>
      </c>
      <c r="AP104" s="35">
        <f>IF(L104="b",AP103+AK104,AP103)</f>
        <v>20.577777777777779</v>
      </c>
      <c r="AQ104" s="35">
        <f t="shared" si="52"/>
        <v>0</v>
      </c>
      <c r="AR104" s="28">
        <f t="shared" si="20"/>
        <v>0</v>
      </c>
      <c r="AS104" s="29">
        <f t="shared" si="21"/>
        <v>0</v>
      </c>
      <c r="AT104" s="29">
        <f t="shared" si="22"/>
        <v>0</v>
      </c>
      <c r="AU104" s="35">
        <f t="shared" si="23"/>
        <v>-8</v>
      </c>
      <c r="AV104" s="28">
        <f t="shared" si="24"/>
        <v>-1</v>
      </c>
      <c r="AW104" s="29">
        <f t="shared" si="25"/>
        <v>59</v>
      </c>
      <c r="AX104" s="29">
        <f t="shared" si="26"/>
        <v>52</v>
      </c>
      <c r="AY104" s="35">
        <f t="shared" si="27"/>
        <v>-2</v>
      </c>
      <c r="AZ104" s="28">
        <f t="shared" si="28"/>
        <v>-1</v>
      </c>
      <c r="BA104" s="29">
        <f t="shared" si="29"/>
        <v>59</v>
      </c>
      <c r="BB104" s="29">
        <f t="shared" si="30"/>
        <v>58</v>
      </c>
      <c r="BC104" s="35">
        <f t="shared" si="59"/>
        <v>0</v>
      </c>
      <c r="BD104" s="30" t="str">
        <f>IF($T104=BD$1,MAX(BD$2:BD103)+$AK104,"")</f>
        <v/>
      </c>
      <c r="BE104" s="30" t="str">
        <f>IF($T104=BE$1,MAX(BE$2:BE103)+$AK104,"")</f>
        <v/>
      </c>
      <c r="BF104" s="30" t="str">
        <f>IF($T104=BF$1,MAX(BF$2:BF103)+$AK104,"")</f>
        <v/>
      </c>
      <c r="BG104" s="30" t="str">
        <f>IF($T104=BG$1,MAX(BG$2:BG103)+$AK104,"")</f>
        <v/>
      </c>
      <c r="BH104" s="30" t="str">
        <f>IF($T104=BH$1,MAX(BH$2:BH103)+$AK104,"")</f>
        <v/>
      </c>
      <c r="BI104" s="30" t="str">
        <f>IF($T104=BI$1,MAX(BI$2:BI103)+$AK104,"")</f>
        <v/>
      </c>
      <c r="BJ104" s="30" t="str">
        <f>IF($T104=BJ$1,MAX(BJ$2:BJ103)+$AK104,"")</f>
        <v/>
      </c>
      <c r="BK104" s="30" t="str">
        <f>IF($T104=BK$1,MAX(BK$2:BK103)+$AK104,"")</f>
        <v/>
      </c>
      <c r="BL104" s="30" t="str">
        <f>IF($T104=BL$1,MAX(BL$2:BL103)+$AK104,"")</f>
        <v/>
      </c>
      <c r="BM104" s="30" t="str">
        <f>IF($T104=BM$1,MAX(BM$2:BM103)+$AK104,"")</f>
        <v/>
      </c>
      <c r="BN104" s="30" t="str">
        <f>IF($T104=BN$1,MAX(BN$2:BN103)+$AK104,"")</f>
        <v/>
      </c>
      <c r="BO104" s="30" t="str">
        <f>IF($T104=BO$1,MAX(BO$2:BO103)+$AK104,"")</f>
        <v/>
      </c>
      <c r="BP104" s="30" t="str">
        <f>IF($T104=BP$1,MAX(BP$2:BP103)+$AK104,"")</f>
        <v/>
      </c>
      <c r="BQ104" s="30" t="str">
        <f>IF($T104=BQ$1,MAX(BQ$2:BQ103)+$AK104,"")</f>
        <v/>
      </c>
      <c r="BR104" s="30" t="str">
        <f>IF($T104=BR$1,MAX(BR$2:BR103)+$AK104,"")</f>
        <v/>
      </c>
      <c r="BS104" s="30" t="str">
        <f>IF($T104=BS$1,MAX(BS$2:BS103)+$AK104,"")</f>
        <v/>
      </c>
      <c r="BT104" s="30" t="str">
        <f>IF($T104=BT$1,MAX(BT$2:BT103)+$AK104,"")</f>
        <v/>
      </c>
    </row>
    <row r="105" spans="1:72" x14ac:dyDescent="0.2">
      <c r="A105" s="71">
        <f>IF(D105="",A104+100,AI105*100+YEAR(D105)-2000)</f>
        <v>6411</v>
      </c>
      <c r="B105" s="23">
        <f t="shared" ref="B105:B166" si="63">IF(AB105=AB104,0,AB105)</f>
        <v>0</v>
      </c>
      <c r="C105" s="29" t="str">
        <f t="shared" si="0"/>
        <v/>
      </c>
      <c r="D105" s="142"/>
      <c r="E105" s="143"/>
      <c r="F105" s="150"/>
      <c r="G105" s="138"/>
      <c r="H105" s="138"/>
      <c r="I105" s="1"/>
      <c r="J105" s="145"/>
      <c r="K105" s="151"/>
      <c r="L105" s="31" t="str">
        <f t="shared" si="60"/>
        <v/>
      </c>
      <c r="M105" s="30" t="str">
        <f t="shared" si="49"/>
        <v/>
      </c>
      <c r="N105" s="32" t="str">
        <f t="shared" si="2"/>
        <v/>
      </c>
      <c r="O105" s="32" t="str">
        <f t="shared" si="3"/>
        <v/>
      </c>
      <c r="P105" s="33" t="str">
        <f t="shared" si="44"/>
        <v/>
      </c>
      <c r="R105" s="30" t="str">
        <f t="shared" si="50"/>
        <v/>
      </c>
      <c r="U105" s="30" t="str">
        <f t="shared" si="53"/>
        <v/>
      </c>
      <c r="V105" s="32" t="str">
        <f t="shared" si="7"/>
        <v/>
      </c>
      <c r="W105" s="32" t="str">
        <f t="shared" si="8"/>
        <v/>
      </c>
      <c r="X105" s="28">
        <f t="shared" si="9"/>
        <v>11</v>
      </c>
      <c r="Y105" s="29">
        <f t="shared" si="10"/>
        <v>33</v>
      </c>
      <c r="Z105" s="29">
        <f t="shared" si="11"/>
        <v>17</v>
      </c>
      <c r="AA105" s="35" t="str">
        <f t="shared" si="12"/>
        <v/>
      </c>
      <c r="AB105" s="35">
        <f t="shared" si="61"/>
        <v>8</v>
      </c>
      <c r="AC105" s="35">
        <f t="shared" si="62"/>
        <v>41597</v>
      </c>
      <c r="AD105" s="35">
        <f t="shared" si="48"/>
        <v>5199</v>
      </c>
      <c r="AE105" s="28">
        <f t="shared" si="14"/>
        <v>1</v>
      </c>
      <c r="AF105" s="29">
        <f t="shared" si="15"/>
        <v>26</v>
      </c>
      <c r="AG105" s="29">
        <f t="shared" si="16"/>
        <v>39</v>
      </c>
      <c r="AH105" s="35">
        <f t="shared" si="17"/>
        <v>0</v>
      </c>
      <c r="AI105" s="34">
        <f t="shared" si="54"/>
        <v>-5792</v>
      </c>
      <c r="AJ105" s="34">
        <f t="shared" si="55"/>
        <v>-40550</v>
      </c>
      <c r="AK105" s="30" t="str">
        <f t="shared" si="45"/>
        <v/>
      </c>
      <c r="AL105" s="35">
        <f t="shared" si="56"/>
        <v>0</v>
      </c>
      <c r="AM105" s="35">
        <f t="shared" si="57"/>
        <v>56</v>
      </c>
      <c r="AN105" s="35">
        <f t="shared" si="58"/>
        <v>56</v>
      </c>
      <c r="AO105" s="35">
        <f t="shared" si="51"/>
        <v>0</v>
      </c>
      <c r="AP105" s="35">
        <f>IF(L105="b",AP104+AK105,AP104)</f>
        <v>20.577777777777779</v>
      </c>
      <c r="AQ105" s="35">
        <f t="shared" si="52"/>
        <v>0</v>
      </c>
      <c r="AR105" s="28">
        <f t="shared" si="20"/>
        <v>0</v>
      </c>
      <c r="AS105" s="29">
        <f t="shared" si="21"/>
        <v>0</v>
      </c>
      <c r="AT105" s="29">
        <f t="shared" si="22"/>
        <v>0</v>
      </c>
      <c r="AU105" s="35">
        <f t="shared" si="23"/>
        <v>-8</v>
      </c>
      <c r="AV105" s="28">
        <f t="shared" si="24"/>
        <v>-1</v>
      </c>
      <c r="AW105" s="29">
        <f t="shared" si="25"/>
        <v>59</v>
      </c>
      <c r="AX105" s="29">
        <f t="shared" si="26"/>
        <v>52</v>
      </c>
      <c r="AY105" s="35">
        <f t="shared" si="27"/>
        <v>-2</v>
      </c>
      <c r="AZ105" s="28">
        <f t="shared" si="28"/>
        <v>-1</v>
      </c>
      <c r="BA105" s="29">
        <f t="shared" si="29"/>
        <v>59</v>
      </c>
      <c r="BB105" s="29">
        <f t="shared" si="30"/>
        <v>58</v>
      </c>
      <c r="BC105" s="35">
        <f t="shared" si="59"/>
        <v>0</v>
      </c>
      <c r="BD105" s="30" t="str">
        <f>IF($T105=BD$1,MAX(BD$2:BD104)+$AK105,"")</f>
        <v/>
      </c>
      <c r="BE105" s="30" t="str">
        <f>IF($T105=BE$1,MAX(BE$2:BE104)+$AK105,"")</f>
        <v/>
      </c>
      <c r="BF105" s="30" t="str">
        <f>IF($T105=BF$1,MAX(BF$2:BF104)+$AK105,"")</f>
        <v/>
      </c>
      <c r="BG105" s="30" t="str">
        <f>IF($T105=BG$1,MAX(BG$2:BG104)+$AK105,"")</f>
        <v/>
      </c>
      <c r="BH105" s="30" t="str">
        <f>IF($T105=BH$1,MAX(BH$2:BH104)+$AK105,"")</f>
        <v/>
      </c>
      <c r="BI105" s="30" t="str">
        <f>IF($T105=BI$1,MAX(BI$2:BI104)+$AK105,"")</f>
        <v/>
      </c>
      <c r="BJ105" s="30" t="str">
        <f>IF($T105=BJ$1,MAX(BJ$2:BJ104)+$AK105,"")</f>
        <v/>
      </c>
      <c r="BK105" s="30" t="str">
        <f>IF($T105=BK$1,MAX(BK$2:BK104)+$AK105,"")</f>
        <v/>
      </c>
      <c r="BL105" s="30" t="str">
        <f>IF($T105=BL$1,MAX(BL$2:BL104)+$AK105,"")</f>
        <v/>
      </c>
      <c r="BM105" s="30" t="str">
        <f>IF($T105=BM$1,MAX(BM$2:BM104)+$AK105,"")</f>
        <v/>
      </c>
      <c r="BN105" s="30" t="str">
        <f>IF($T105=BN$1,MAX(BN$2:BN104)+$AK105,"")</f>
        <v/>
      </c>
      <c r="BO105" s="30" t="str">
        <f>IF($T105=BO$1,MAX(BO$2:BO104)+$AK105,"")</f>
        <v/>
      </c>
      <c r="BP105" s="30" t="str">
        <f>IF($T105=BP$1,MAX(BP$2:BP104)+$AK105,"")</f>
        <v/>
      </c>
      <c r="BQ105" s="30" t="str">
        <f>IF($T105=BQ$1,MAX(BQ$2:BQ104)+$AK105,"")</f>
        <v/>
      </c>
      <c r="BR105" s="30" t="str">
        <f>IF($T105=BR$1,MAX(BR$2:BR104)+$AK105,"")</f>
        <v/>
      </c>
      <c r="BS105" s="30" t="str">
        <f>IF($T105=BS$1,MAX(BS$2:BS104)+$AK105,"")</f>
        <v/>
      </c>
      <c r="BT105" s="30" t="str">
        <f>IF($T105=BT$1,MAX(BT$2:BT104)+$AK105,"")</f>
        <v/>
      </c>
    </row>
    <row r="106" spans="1:72" x14ac:dyDescent="0.2">
      <c r="A106" s="71">
        <f t="shared" ref="A106:A112" si="64">IF(D106="",A105+100,AI106*100+YEAR(D106)-2000)</f>
        <v>6511</v>
      </c>
      <c r="B106" s="23">
        <f t="shared" ref="B106:B112" si="65">IF(AB106=AB105,0,AB106)</f>
        <v>0</v>
      </c>
      <c r="C106" s="29" t="str">
        <f t="shared" ref="C106:C112" si="66">IF(AH106=1,"So",IF(AH106=2,"Mo",IF(AH106=3,"Di",IF(AH106=4,"Mi",IF(AH106=5,"Do",IF(AH106=6,"Fr",IF(AH106=7,"Sa",IF(D106=0,""))))))))</f>
        <v/>
      </c>
      <c r="D106" s="142"/>
      <c r="E106" s="143"/>
      <c r="F106" s="150"/>
      <c r="G106" s="138"/>
      <c r="H106" s="138"/>
      <c r="I106" s="1"/>
      <c r="J106" s="145"/>
      <c r="K106" s="151"/>
      <c r="L106" s="31" t="str">
        <f t="shared" si="60"/>
        <v/>
      </c>
      <c r="M106" s="30" t="str">
        <f t="shared" ref="M106:M112" si="67">IF(L106="l",AL106,(IF(L106="s",AN106,(IF(L106="r",AO106,(IF(L106="k",AM106,(IF(L106="b",AP106,(IF(L106="g",BC106,(IF(L106="","")))))))))))))</f>
        <v/>
      </c>
      <c r="N106" s="32" t="str">
        <f t="shared" ref="N106:N112" si="68">IF(H106="","",AE106*10000+AF106*100+AG106)</f>
        <v/>
      </c>
      <c r="O106" s="32" t="str">
        <f t="shared" ref="O106:O112" si="69">IF(H106="","",X106*10000+Y106*100+Z106)</f>
        <v/>
      </c>
      <c r="P106" s="33" t="str">
        <f t="shared" ref="P106:P112" si="70">IF(L106="g","",IF(L106="b","",IF(AH106=0,"",AR106*10000+AS106*100+AT106)))</f>
        <v/>
      </c>
      <c r="R106" s="30" t="str">
        <f t="shared" ref="R106:R112" si="71">IF(P106="","",IF(L106="l",((K106*U106*1000)/AA106)*3.6,(IF(L106="s",((K106*1000)/AA106)*3.6,(IF(L106="k",((K106*1000)/AA106)*3.6,(IF(L106="r",((K106*1000)/AA106)*3.6,(IF(L106="",""))))))))))</f>
        <v/>
      </c>
      <c r="U106" s="30" t="str">
        <f t="shared" si="53"/>
        <v/>
      </c>
      <c r="V106" s="32" t="str">
        <f t="shared" ref="V106:V112" si="72">IF(G106="","",AZ106*10000+BA106*100+BB106)</f>
        <v/>
      </c>
      <c r="W106" s="32" t="str">
        <f t="shared" ref="W106:W112" si="73">IF(H106="","",AV106*10000+AW106*100+AX106)</f>
        <v/>
      </c>
      <c r="X106" s="28">
        <f t="shared" ref="X106:X112" si="74">INT(AC106/3600)</f>
        <v>11</v>
      </c>
      <c r="Y106" s="29">
        <f t="shared" ref="Y106:Y112" si="75">INT((AC106-(X106*3600))/60)</f>
        <v>33</v>
      </c>
      <c r="Z106" s="29">
        <f t="shared" ref="Z106:Z112" si="76">AC106-(X106*3600)-(Y106*60)</f>
        <v>17</v>
      </c>
      <c r="AA106" s="35" t="str">
        <f t="shared" ref="AA106:AA112" si="77">IF(H106="","",F106*3600+G106*60+H106)</f>
        <v/>
      </c>
      <c r="AB106" s="35">
        <f t="shared" ref="AB106:AB112" si="78">IF(H106="",AB105,AB105+1)</f>
        <v>8</v>
      </c>
      <c r="AC106" s="35">
        <f t="shared" ref="AC106:AC112" si="79">IF(H106="",AC105,AC105+AA106)</f>
        <v>41597</v>
      </c>
      <c r="AD106" s="35">
        <f t="shared" ref="AD106:AD112" si="80">INT(AC106/AB106)</f>
        <v>5199</v>
      </c>
      <c r="AE106" s="28">
        <f t="shared" ref="AE106:AE112" si="81">INT(AD106/3600)</f>
        <v>1</v>
      </c>
      <c r="AF106" s="29">
        <f t="shared" ref="AF106:AF112" si="82">INT((AD106-(AE106*3600))/60)</f>
        <v>26</v>
      </c>
      <c r="AG106" s="29">
        <f t="shared" ref="AG106:AG112" si="83">INT(AD106-(AE106*3600)-(AF106*60))</f>
        <v>39</v>
      </c>
      <c r="AH106" s="35">
        <f t="shared" ref="AH106:AH112" si="84">IF(D106="",0,WEEKDAY(D106))</f>
        <v>0</v>
      </c>
      <c r="AI106" s="34">
        <f t="shared" ref="AI106:AI112" si="85">INT((D106+$AI$36)/7)</f>
        <v>-5792</v>
      </c>
      <c r="AJ106" s="34">
        <f t="shared" ref="AJ106:AJ112" si="86">INT(D106+$AJ$36)</f>
        <v>-40550</v>
      </c>
      <c r="AK106" s="30" t="str">
        <f t="shared" ref="AK106:AK112" si="87">IF(L106="l",U106*K106,(IF(L106="s",K106,(IF(L106="r",K106,(IF(L106="k",K106,(IF(L106="b",AA106/360,(IF(L106="g",AA106/900,(IF(L106="","")))))))))))))</f>
        <v/>
      </c>
      <c r="AL106" s="35">
        <f t="shared" si="56"/>
        <v>0</v>
      </c>
      <c r="AM106" s="35">
        <f t="shared" si="57"/>
        <v>56</v>
      </c>
      <c r="AN106" s="35">
        <f t="shared" si="58"/>
        <v>56</v>
      </c>
      <c r="AO106" s="35">
        <f t="shared" si="51"/>
        <v>0</v>
      </c>
      <c r="AP106" s="35">
        <f>IF(L106="b",AP105+AK106,AP105)</f>
        <v>20.577777777777779</v>
      </c>
      <c r="AQ106" s="35">
        <f t="shared" si="52"/>
        <v>0</v>
      </c>
      <c r="AR106" s="28">
        <f t="shared" ref="AR106:AR112" si="88">INT(AQ106/3600)</f>
        <v>0</v>
      </c>
      <c r="AS106" s="29">
        <f t="shared" ref="AS106:AS112" si="89">INT((AQ106-(AR106*3600))/60)</f>
        <v>0</v>
      </c>
      <c r="AT106" s="29">
        <f t="shared" ref="AT106:AT112" si="90">INT(AQ106-(AR106*3600)-(AS106*60))</f>
        <v>0</v>
      </c>
      <c r="AU106" s="35">
        <f t="shared" ref="AU106:AU112" si="91">INT(AC106/AI106)</f>
        <v>-8</v>
      </c>
      <c r="AV106" s="28">
        <f t="shared" ref="AV106:AV112" si="92">INT(AU106/3600)</f>
        <v>-1</v>
      </c>
      <c r="AW106" s="29">
        <f t="shared" ref="AW106:AW112" si="93">INT((AU106-(AV106*3600))/60)</f>
        <v>59</v>
      </c>
      <c r="AX106" s="29">
        <f t="shared" ref="AX106:AX112" si="94">INT(AU106-(AV106*3600)-(AW106*60))</f>
        <v>52</v>
      </c>
      <c r="AY106" s="35">
        <f t="shared" ref="AY106:AY112" si="95">INT(AC106/AJ106)</f>
        <v>-2</v>
      </c>
      <c r="AZ106" s="28">
        <f t="shared" ref="AZ106:AZ112" si="96">INT(AY106/3600)</f>
        <v>-1</v>
      </c>
      <c r="BA106" s="29">
        <f t="shared" ref="BA106:BA112" si="97">INT((AY106-(AZ106*3600))/60)</f>
        <v>59</v>
      </c>
      <c r="BB106" s="29">
        <f t="shared" ref="BB106:BB112" si="98">INT(AY106-(AZ106*3600)-(BA106*60))</f>
        <v>58</v>
      </c>
      <c r="BC106" s="35">
        <f t="shared" ref="BC106:BC112" si="99">IF(L106="g",BC105+AK106,BC105)</f>
        <v>0</v>
      </c>
      <c r="BD106" s="30" t="str">
        <f>IF($T106=BD$1,MAX(BD$2:BD105)+$AK106,"")</f>
        <v/>
      </c>
      <c r="BE106" s="30" t="str">
        <f>IF($T106=BE$1,MAX(BE$2:BE105)+$AK106,"")</f>
        <v/>
      </c>
      <c r="BF106" s="30" t="str">
        <f>IF($T106=BF$1,MAX(BF$2:BF105)+$AK106,"")</f>
        <v/>
      </c>
      <c r="BG106" s="30" t="str">
        <f>IF($T106=BG$1,MAX(BG$2:BG105)+$AK106,"")</f>
        <v/>
      </c>
      <c r="BH106" s="30" t="str">
        <f>IF($T106=BH$1,MAX(BH$2:BH105)+$AK106,"")</f>
        <v/>
      </c>
      <c r="BI106" s="30" t="str">
        <f>IF($T106=BI$1,MAX(BI$2:BI105)+$AK106,"")</f>
        <v/>
      </c>
      <c r="BJ106" s="30" t="str">
        <f>IF($T106=BJ$1,MAX(BJ$2:BJ105)+$AK106,"")</f>
        <v/>
      </c>
      <c r="BK106" s="30" t="str">
        <f>IF($T106=BK$1,MAX(BK$2:BK105)+$AK106,"")</f>
        <v/>
      </c>
      <c r="BL106" s="30" t="str">
        <f>IF($T106=BL$1,MAX(BL$2:BL105)+$AK106,"")</f>
        <v/>
      </c>
      <c r="BM106" s="30" t="str">
        <f>IF($T106=BM$1,MAX(BM$2:BM105)+$AK106,"")</f>
        <v/>
      </c>
      <c r="BN106" s="30" t="str">
        <f>IF($T106=BN$1,MAX(BN$2:BN105)+$AK106,"")</f>
        <v/>
      </c>
      <c r="BO106" s="30" t="str">
        <f>IF($T106=BO$1,MAX(BO$2:BO105)+$AK106,"")</f>
        <v/>
      </c>
      <c r="BP106" s="30" t="str">
        <f>IF($T106=BP$1,MAX(BP$2:BP105)+$AK106,"")</f>
        <v/>
      </c>
      <c r="BQ106" s="30" t="str">
        <f>IF($T106=BQ$1,MAX(BQ$2:BQ105)+$AK106,"")</f>
        <v/>
      </c>
      <c r="BR106" s="30" t="str">
        <f>IF($T106=BR$1,MAX(BR$2:BR105)+$AK106,"")</f>
        <v/>
      </c>
      <c r="BS106" s="30" t="str">
        <f>IF($T106=BS$1,MAX(BS$2:BS105)+$AK106,"")</f>
        <v/>
      </c>
      <c r="BT106" s="30" t="str">
        <f>IF($T106=BT$1,MAX(BT$2:BT105)+$AK106,"")</f>
        <v/>
      </c>
    </row>
    <row r="107" spans="1:72" x14ac:dyDescent="0.2">
      <c r="A107" s="71">
        <f t="shared" si="64"/>
        <v>6611</v>
      </c>
      <c r="B107" s="23">
        <f t="shared" si="65"/>
        <v>0</v>
      </c>
      <c r="C107" s="29" t="str">
        <f t="shared" si="66"/>
        <v/>
      </c>
      <c r="D107" s="142"/>
      <c r="E107" s="143"/>
      <c r="F107" s="150"/>
      <c r="G107" s="138"/>
      <c r="H107" s="138"/>
      <c r="I107" s="1"/>
      <c r="J107" s="145"/>
      <c r="K107" s="151"/>
      <c r="L107" s="31" t="str">
        <f t="shared" si="60"/>
        <v/>
      </c>
      <c r="M107" s="30" t="str">
        <f t="shared" si="67"/>
        <v/>
      </c>
      <c r="N107" s="32" t="str">
        <f t="shared" si="68"/>
        <v/>
      </c>
      <c r="O107" s="32" t="str">
        <f t="shared" si="69"/>
        <v/>
      </c>
      <c r="P107" s="33" t="str">
        <f t="shared" si="70"/>
        <v/>
      </c>
      <c r="R107" s="30" t="str">
        <f t="shared" si="71"/>
        <v/>
      </c>
      <c r="U107" s="30" t="str">
        <f t="shared" si="53"/>
        <v/>
      </c>
      <c r="V107" s="32" t="str">
        <f t="shared" si="72"/>
        <v/>
      </c>
      <c r="W107" s="32" t="str">
        <f t="shared" si="73"/>
        <v/>
      </c>
      <c r="X107" s="28">
        <f t="shared" si="74"/>
        <v>11</v>
      </c>
      <c r="Y107" s="29">
        <f t="shared" si="75"/>
        <v>33</v>
      </c>
      <c r="Z107" s="29">
        <f t="shared" si="76"/>
        <v>17</v>
      </c>
      <c r="AA107" s="35" t="str">
        <f t="shared" si="77"/>
        <v/>
      </c>
      <c r="AB107" s="35">
        <f t="shared" si="78"/>
        <v>8</v>
      </c>
      <c r="AC107" s="35">
        <f t="shared" si="79"/>
        <v>41597</v>
      </c>
      <c r="AD107" s="35">
        <f t="shared" si="80"/>
        <v>5199</v>
      </c>
      <c r="AE107" s="28">
        <f t="shared" si="81"/>
        <v>1</v>
      </c>
      <c r="AF107" s="29">
        <f t="shared" si="82"/>
        <v>26</v>
      </c>
      <c r="AG107" s="29">
        <f t="shared" si="83"/>
        <v>39</v>
      </c>
      <c r="AH107" s="35">
        <f t="shared" si="84"/>
        <v>0</v>
      </c>
      <c r="AI107" s="34">
        <f t="shared" si="85"/>
        <v>-5792</v>
      </c>
      <c r="AJ107" s="34">
        <f t="shared" si="86"/>
        <v>-40550</v>
      </c>
      <c r="AK107" s="30" t="str">
        <f t="shared" si="87"/>
        <v/>
      </c>
      <c r="AL107" s="35">
        <f t="shared" si="56"/>
        <v>0</v>
      </c>
      <c r="AM107" s="35">
        <f t="shared" si="57"/>
        <v>56</v>
      </c>
      <c r="AN107" s="35">
        <f t="shared" si="58"/>
        <v>56</v>
      </c>
      <c r="AO107" s="35">
        <f t="shared" si="51"/>
        <v>0</v>
      </c>
      <c r="AP107" s="35">
        <f t="shared" ref="AP107:AP112" si="100">IF(L107="b",AP106+AK107,AP106)</f>
        <v>20.577777777777779</v>
      </c>
      <c r="AQ107" s="35">
        <f t="shared" si="52"/>
        <v>0</v>
      </c>
      <c r="AR107" s="28">
        <f t="shared" si="88"/>
        <v>0</v>
      </c>
      <c r="AS107" s="29">
        <f t="shared" si="89"/>
        <v>0</v>
      </c>
      <c r="AT107" s="29">
        <f t="shared" si="90"/>
        <v>0</v>
      </c>
      <c r="AU107" s="35">
        <f t="shared" si="91"/>
        <v>-8</v>
      </c>
      <c r="AV107" s="28">
        <f t="shared" si="92"/>
        <v>-1</v>
      </c>
      <c r="AW107" s="29">
        <f t="shared" si="93"/>
        <v>59</v>
      </c>
      <c r="AX107" s="29">
        <f t="shared" si="94"/>
        <v>52</v>
      </c>
      <c r="AY107" s="35">
        <f t="shared" si="95"/>
        <v>-2</v>
      </c>
      <c r="AZ107" s="28">
        <f t="shared" si="96"/>
        <v>-1</v>
      </c>
      <c r="BA107" s="29">
        <f t="shared" si="97"/>
        <v>59</v>
      </c>
      <c r="BB107" s="29">
        <f t="shared" si="98"/>
        <v>58</v>
      </c>
      <c r="BC107" s="35">
        <f t="shared" si="99"/>
        <v>0</v>
      </c>
      <c r="BD107" s="30" t="str">
        <f>IF($T107=BD$1,MAX(BD$2:BD106)+$AK107,"")</f>
        <v/>
      </c>
      <c r="BE107" s="30" t="str">
        <f>IF($T107=BE$1,MAX(BE$2:BE106)+$AK107,"")</f>
        <v/>
      </c>
      <c r="BF107" s="30" t="str">
        <f>IF($T107=BF$1,MAX(BF$2:BF106)+$AK107,"")</f>
        <v/>
      </c>
      <c r="BG107" s="30" t="str">
        <f>IF($T107=BG$1,MAX(BG$2:BG106)+$AK107,"")</f>
        <v/>
      </c>
      <c r="BH107" s="30" t="str">
        <f>IF($T107=BH$1,MAX(BH$2:BH106)+$AK107,"")</f>
        <v/>
      </c>
      <c r="BI107" s="30" t="str">
        <f>IF($T107=BI$1,MAX(BI$2:BI106)+$AK107,"")</f>
        <v/>
      </c>
      <c r="BJ107" s="30" t="str">
        <f>IF($T107=BJ$1,MAX(BJ$2:BJ106)+$AK107,"")</f>
        <v/>
      </c>
      <c r="BK107" s="30" t="str">
        <f>IF($T107=BK$1,MAX(BK$2:BK106)+$AK107,"")</f>
        <v/>
      </c>
      <c r="BL107" s="30" t="str">
        <f>IF($T107=BL$1,MAX(BL$2:BL106)+$AK107,"")</f>
        <v/>
      </c>
      <c r="BM107" s="30" t="str">
        <f>IF($T107=BM$1,MAX(BM$2:BM106)+$AK107,"")</f>
        <v/>
      </c>
      <c r="BN107" s="30" t="str">
        <f>IF($T107=BN$1,MAX(BN$2:BN106)+$AK107,"")</f>
        <v/>
      </c>
      <c r="BO107" s="30" t="str">
        <f>IF($T107=BO$1,MAX(BO$2:BO106)+$AK107,"")</f>
        <v/>
      </c>
      <c r="BP107" s="30" t="str">
        <f>IF($T107=BP$1,MAX(BP$2:BP106)+$AK107,"")</f>
        <v/>
      </c>
      <c r="BQ107" s="30" t="str">
        <f>IF($T107=BQ$1,MAX(BQ$2:BQ106)+$AK107,"")</f>
        <v/>
      </c>
      <c r="BR107" s="30" t="str">
        <f>IF($T107=BR$1,MAX(BR$2:BR106)+$AK107,"")</f>
        <v/>
      </c>
      <c r="BS107" s="30" t="str">
        <f>IF($T107=BS$1,MAX(BS$2:BS106)+$AK107,"")</f>
        <v/>
      </c>
      <c r="BT107" s="30" t="str">
        <f>IF($T107=BT$1,MAX(BT$2:BT106)+$AK107,"")</f>
        <v/>
      </c>
    </row>
    <row r="108" spans="1:72" x14ac:dyDescent="0.2">
      <c r="A108" s="71">
        <f t="shared" si="64"/>
        <v>6711</v>
      </c>
      <c r="B108" s="23">
        <f t="shared" si="65"/>
        <v>0</v>
      </c>
      <c r="C108" s="29" t="str">
        <f t="shared" si="66"/>
        <v/>
      </c>
      <c r="D108" s="142"/>
      <c r="E108" s="143"/>
      <c r="F108" s="150"/>
      <c r="G108" s="138"/>
      <c r="H108" s="138"/>
      <c r="I108" s="1"/>
      <c r="J108" s="145"/>
      <c r="K108" s="229"/>
      <c r="L108" s="31" t="str">
        <f t="shared" si="60"/>
        <v/>
      </c>
      <c r="M108" s="30" t="str">
        <f t="shared" si="67"/>
        <v/>
      </c>
      <c r="N108" s="32" t="str">
        <f t="shared" si="68"/>
        <v/>
      </c>
      <c r="O108" s="32" t="str">
        <f t="shared" si="69"/>
        <v/>
      </c>
      <c r="P108" s="33" t="str">
        <f t="shared" si="70"/>
        <v/>
      </c>
      <c r="R108" s="30" t="str">
        <f t="shared" si="71"/>
        <v/>
      </c>
      <c r="U108" s="30" t="str">
        <f t="shared" si="53"/>
        <v/>
      </c>
      <c r="V108" s="32" t="str">
        <f t="shared" si="72"/>
        <v/>
      </c>
      <c r="W108" s="32" t="str">
        <f t="shared" si="73"/>
        <v/>
      </c>
      <c r="X108" s="28">
        <f t="shared" si="74"/>
        <v>11</v>
      </c>
      <c r="Y108" s="29">
        <f t="shared" si="75"/>
        <v>33</v>
      </c>
      <c r="Z108" s="29">
        <f t="shared" si="76"/>
        <v>17</v>
      </c>
      <c r="AA108" s="35" t="str">
        <f t="shared" si="77"/>
        <v/>
      </c>
      <c r="AB108" s="35">
        <f t="shared" si="78"/>
        <v>8</v>
      </c>
      <c r="AC108" s="35">
        <f t="shared" si="79"/>
        <v>41597</v>
      </c>
      <c r="AD108" s="35">
        <f t="shared" si="80"/>
        <v>5199</v>
      </c>
      <c r="AE108" s="28">
        <f t="shared" si="81"/>
        <v>1</v>
      </c>
      <c r="AF108" s="29">
        <f t="shared" si="82"/>
        <v>26</v>
      </c>
      <c r="AG108" s="29">
        <f t="shared" si="83"/>
        <v>39</v>
      </c>
      <c r="AH108" s="35">
        <f t="shared" si="84"/>
        <v>0</v>
      </c>
      <c r="AI108" s="34">
        <f t="shared" si="85"/>
        <v>-5792</v>
      </c>
      <c r="AJ108" s="34">
        <f t="shared" si="86"/>
        <v>-40550</v>
      </c>
      <c r="AK108" s="30" t="str">
        <f t="shared" si="87"/>
        <v/>
      </c>
      <c r="AL108" s="35">
        <f t="shared" si="56"/>
        <v>0</v>
      </c>
      <c r="AM108" s="35">
        <f t="shared" si="57"/>
        <v>56</v>
      </c>
      <c r="AN108" s="35">
        <f t="shared" si="58"/>
        <v>56</v>
      </c>
      <c r="AO108" s="35">
        <f t="shared" si="51"/>
        <v>0</v>
      </c>
      <c r="AP108" s="35">
        <f t="shared" si="100"/>
        <v>20.577777777777779</v>
      </c>
      <c r="AQ108" s="35">
        <f t="shared" si="52"/>
        <v>0</v>
      </c>
      <c r="AR108" s="28">
        <f t="shared" si="88"/>
        <v>0</v>
      </c>
      <c r="AS108" s="29">
        <f t="shared" si="89"/>
        <v>0</v>
      </c>
      <c r="AT108" s="29">
        <f t="shared" si="90"/>
        <v>0</v>
      </c>
      <c r="AU108" s="35">
        <f t="shared" si="91"/>
        <v>-8</v>
      </c>
      <c r="AV108" s="28">
        <f t="shared" si="92"/>
        <v>-1</v>
      </c>
      <c r="AW108" s="29">
        <f t="shared" si="93"/>
        <v>59</v>
      </c>
      <c r="AX108" s="29">
        <f t="shared" si="94"/>
        <v>52</v>
      </c>
      <c r="AY108" s="35">
        <f t="shared" si="95"/>
        <v>-2</v>
      </c>
      <c r="AZ108" s="28">
        <f t="shared" si="96"/>
        <v>-1</v>
      </c>
      <c r="BA108" s="29">
        <f t="shared" si="97"/>
        <v>59</v>
      </c>
      <c r="BB108" s="29">
        <f t="shared" si="98"/>
        <v>58</v>
      </c>
      <c r="BC108" s="35">
        <f t="shared" si="99"/>
        <v>0</v>
      </c>
      <c r="BD108" s="30" t="str">
        <f>IF($T108=BD$1,MAX(BD$2:BD107)+$AK108,"")</f>
        <v/>
      </c>
      <c r="BE108" s="30" t="str">
        <f>IF($T108=BE$1,MAX(BE$2:BE107)+$AK108,"")</f>
        <v/>
      </c>
      <c r="BF108" s="30" t="str">
        <f>IF($T108=BF$1,MAX(BF$2:BF107)+$AK108,"")</f>
        <v/>
      </c>
      <c r="BG108" s="30" t="str">
        <f>IF($T108=BG$1,MAX(BG$2:BG107)+$AK108,"")</f>
        <v/>
      </c>
      <c r="BH108" s="30" t="str">
        <f>IF($T108=BH$1,MAX(BH$2:BH107)+$AK108,"")</f>
        <v/>
      </c>
      <c r="BI108" s="30" t="str">
        <f>IF($T108=BI$1,MAX(BI$2:BI107)+$AK108,"")</f>
        <v/>
      </c>
      <c r="BJ108" s="30" t="str">
        <f>IF($T108=BJ$1,MAX(BJ$2:BJ107)+$AK108,"")</f>
        <v/>
      </c>
      <c r="BK108" s="30" t="str">
        <f>IF($T108=BK$1,MAX(BK$2:BK107)+$AK108,"")</f>
        <v/>
      </c>
      <c r="BL108" s="30" t="str">
        <f>IF($T108=BL$1,MAX(BL$2:BL107)+$AK108,"")</f>
        <v/>
      </c>
      <c r="BM108" s="30" t="str">
        <f>IF($T108=BM$1,MAX(BM$2:BM107)+$AK108,"")</f>
        <v/>
      </c>
      <c r="BN108" s="30" t="str">
        <f>IF($T108=BN$1,MAX(BN$2:BN107)+$AK108,"")</f>
        <v/>
      </c>
      <c r="BO108" s="30" t="str">
        <f>IF($T108=BO$1,MAX(BO$2:BO107)+$AK108,"")</f>
        <v/>
      </c>
      <c r="BP108" s="30" t="str">
        <f>IF($T108=BP$1,MAX(BP$2:BP107)+$AK108,"")</f>
        <v/>
      </c>
      <c r="BQ108" s="30" t="str">
        <f>IF($T108=BQ$1,MAX(BQ$2:BQ107)+$AK108,"")</f>
        <v/>
      </c>
      <c r="BR108" s="30" t="str">
        <f>IF($T108=BR$1,MAX(BR$2:BR107)+$AK108,"")</f>
        <v/>
      </c>
      <c r="BS108" s="30" t="str">
        <f>IF($T108=BS$1,MAX(BS$2:BS107)+$AK108,"")</f>
        <v/>
      </c>
      <c r="BT108" s="30" t="str">
        <f>IF($T108=BT$1,MAX(BT$2:BT107)+$AK108,"")</f>
        <v/>
      </c>
    </row>
    <row r="109" spans="1:72" x14ac:dyDescent="0.2">
      <c r="A109" s="71">
        <f t="shared" si="64"/>
        <v>6811</v>
      </c>
      <c r="B109" s="23">
        <f t="shared" si="65"/>
        <v>0</v>
      </c>
      <c r="C109" s="29" t="str">
        <f t="shared" si="66"/>
        <v/>
      </c>
      <c r="D109" s="142"/>
      <c r="E109" s="143"/>
      <c r="F109" s="150"/>
      <c r="G109" s="138"/>
      <c r="H109" s="138"/>
      <c r="I109" s="1"/>
      <c r="J109" s="145"/>
      <c r="K109" s="151"/>
      <c r="L109" s="31" t="str">
        <f t="shared" si="60"/>
        <v/>
      </c>
      <c r="M109" s="30" t="str">
        <f t="shared" si="67"/>
        <v/>
      </c>
      <c r="N109" s="32" t="str">
        <f t="shared" si="68"/>
        <v/>
      </c>
      <c r="O109" s="32" t="str">
        <f t="shared" si="69"/>
        <v/>
      </c>
      <c r="P109" s="33" t="str">
        <f t="shared" si="70"/>
        <v/>
      </c>
      <c r="R109" s="30" t="str">
        <f t="shared" si="71"/>
        <v/>
      </c>
      <c r="U109" s="30" t="str">
        <f t="shared" si="53"/>
        <v/>
      </c>
      <c r="V109" s="32" t="str">
        <f t="shared" si="72"/>
        <v/>
      </c>
      <c r="W109" s="32" t="str">
        <f t="shared" si="73"/>
        <v/>
      </c>
      <c r="X109" s="28">
        <f t="shared" si="74"/>
        <v>11</v>
      </c>
      <c r="Y109" s="29">
        <f t="shared" si="75"/>
        <v>33</v>
      </c>
      <c r="Z109" s="29">
        <f t="shared" si="76"/>
        <v>17</v>
      </c>
      <c r="AA109" s="35" t="str">
        <f t="shared" si="77"/>
        <v/>
      </c>
      <c r="AB109" s="35">
        <f t="shared" si="78"/>
        <v>8</v>
      </c>
      <c r="AC109" s="35">
        <f t="shared" si="79"/>
        <v>41597</v>
      </c>
      <c r="AD109" s="35">
        <f t="shared" si="80"/>
        <v>5199</v>
      </c>
      <c r="AE109" s="28">
        <f t="shared" si="81"/>
        <v>1</v>
      </c>
      <c r="AF109" s="29">
        <f t="shared" si="82"/>
        <v>26</v>
      </c>
      <c r="AG109" s="29">
        <f t="shared" si="83"/>
        <v>39</v>
      </c>
      <c r="AH109" s="35">
        <f t="shared" si="84"/>
        <v>0</v>
      </c>
      <c r="AI109" s="34">
        <f t="shared" si="85"/>
        <v>-5792</v>
      </c>
      <c r="AJ109" s="34">
        <f t="shared" si="86"/>
        <v>-40550</v>
      </c>
      <c r="AK109" s="30" t="str">
        <f t="shared" si="87"/>
        <v/>
      </c>
      <c r="AL109" s="35">
        <f t="shared" si="56"/>
        <v>0</v>
      </c>
      <c r="AM109" s="35">
        <f t="shared" si="57"/>
        <v>56</v>
      </c>
      <c r="AN109" s="35">
        <f t="shared" si="58"/>
        <v>56</v>
      </c>
      <c r="AO109" s="35">
        <f t="shared" si="51"/>
        <v>0</v>
      </c>
      <c r="AP109" s="35">
        <f t="shared" si="100"/>
        <v>20.577777777777779</v>
      </c>
      <c r="AQ109" s="35">
        <f t="shared" si="52"/>
        <v>0</v>
      </c>
      <c r="AR109" s="28">
        <f t="shared" si="88"/>
        <v>0</v>
      </c>
      <c r="AS109" s="29">
        <f t="shared" si="89"/>
        <v>0</v>
      </c>
      <c r="AT109" s="29">
        <f t="shared" si="90"/>
        <v>0</v>
      </c>
      <c r="AU109" s="35">
        <f t="shared" si="91"/>
        <v>-8</v>
      </c>
      <c r="AV109" s="28">
        <f t="shared" si="92"/>
        <v>-1</v>
      </c>
      <c r="AW109" s="29">
        <f t="shared" si="93"/>
        <v>59</v>
      </c>
      <c r="AX109" s="29">
        <f t="shared" si="94"/>
        <v>52</v>
      </c>
      <c r="AY109" s="35">
        <f t="shared" si="95"/>
        <v>-2</v>
      </c>
      <c r="AZ109" s="28">
        <f t="shared" si="96"/>
        <v>-1</v>
      </c>
      <c r="BA109" s="29">
        <f t="shared" si="97"/>
        <v>59</v>
      </c>
      <c r="BB109" s="29">
        <f t="shared" si="98"/>
        <v>58</v>
      </c>
      <c r="BC109" s="35">
        <f t="shared" si="99"/>
        <v>0</v>
      </c>
      <c r="BD109" s="30" t="str">
        <f>IF($T109=BD$1,MAX(BD$2:BD108)+$AK109,"")</f>
        <v/>
      </c>
      <c r="BE109" s="30" t="str">
        <f>IF($T109=BE$1,MAX(BE$2:BE108)+$AK109,"")</f>
        <v/>
      </c>
      <c r="BF109" s="30" t="str">
        <f>IF($T109=BF$1,MAX(BF$2:BF108)+$AK109,"")</f>
        <v/>
      </c>
      <c r="BG109" s="30" t="str">
        <f>IF($T109=BG$1,MAX(BG$2:BG108)+$AK109,"")</f>
        <v/>
      </c>
      <c r="BH109" s="30" t="str">
        <f>IF($T109=BH$1,MAX(BH$2:BH108)+$AK109,"")</f>
        <v/>
      </c>
      <c r="BI109" s="30" t="str">
        <f>IF($T109=BI$1,MAX(BI$2:BI108)+$AK109,"")</f>
        <v/>
      </c>
      <c r="BJ109" s="30" t="str">
        <f>IF($T109=BJ$1,MAX(BJ$2:BJ108)+$AK109,"")</f>
        <v/>
      </c>
      <c r="BK109" s="30" t="str">
        <f>IF($T109=BK$1,MAX(BK$2:BK108)+$AK109,"")</f>
        <v/>
      </c>
      <c r="BL109" s="30" t="str">
        <f>IF($T109=BL$1,MAX(BL$2:BL108)+$AK109,"")</f>
        <v/>
      </c>
      <c r="BM109" s="30" t="str">
        <f>IF($T109=BM$1,MAX(BM$2:BM108)+$AK109,"")</f>
        <v/>
      </c>
      <c r="BN109" s="30" t="str">
        <f>IF($T109=BN$1,MAX(BN$2:BN108)+$AK109,"")</f>
        <v/>
      </c>
      <c r="BO109" s="30" t="str">
        <f>IF($T109=BO$1,MAX(BO$2:BO108)+$AK109,"")</f>
        <v/>
      </c>
      <c r="BP109" s="30" t="str">
        <f>IF($T109=BP$1,MAX(BP$2:BP108)+$AK109,"")</f>
        <v/>
      </c>
      <c r="BQ109" s="30" t="str">
        <f>IF($T109=BQ$1,MAX(BQ$2:BQ108)+$AK109,"")</f>
        <v/>
      </c>
      <c r="BR109" s="30" t="str">
        <f>IF($T109=BR$1,MAX(BR$2:BR108)+$AK109,"")</f>
        <v/>
      </c>
      <c r="BS109" s="30" t="str">
        <f>IF($T109=BS$1,MAX(BS$2:BS108)+$AK109,"")</f>
        <v/>
      </c>
      <c r="BT109" s="30" t="str">
        <f>IF($T109=BT$1,MAX(BT$2:BT108)+$AK109,"")</f>
        <v/>
      </c>
    </row>
    <row r="110" spans="1:72" x14ac:dyDescent="0.2">
      <c r="A110" s="71">
        <f t="shared" si="64"/>
        <v>6911</v>
      </c>
      <c r="B110" s="23">
        <f t="shared" si="65"/>
        <v>0</v>
      </c>
      <c r="C110" s="29" t="str">
        <f t="shared" si="66"/>
        <v/>
      </c>
      <c r="D110" s="142"/>
      <c r="E110" s="143"/>
      <c r="F110" s="150"/>
      <c r="G110" s="138"/>
      <c r="H110" s="138"/>
      <c r="I110" s="1"/>
      <c r="J110" s="145"/>
      <c r="K110" s="151"/>
      <c r="L110" s="31" t="str">
        <f t="shared" si="60"/>
        <v/>
      </c>
      <c r="M110" s="30" t="str">
        <f t="shared" si="67"/>
        <v/>
      </c>
      <c r="N110" s="32" t="str">
        <f t="shared" si="68"/>
        <v/>
      </c>
      <c r="O110" s="32" t="str">
        <f t="shared" si="69"/>
        <v/>
      </c>
      <c r="P110" s="33" t="str">
        <f t="shared" si="70"/>
        <v/>
      </c>
      <c r="R110" s="30" t="str">
        <f t="shared" si="71"/>
        <v/>
      </c>
      <c r="U110" s="30" t="str">
        <f t="shared" si="53"/>
        <v/>
      </c>
      <c r="V110" s="32" t="str">
        <f t="shared" si="72"/>
        <v/>
      </c>
      <c r="W110" s="32" t="str">
        <f t="shared" si="73"/>
        <v/>
      </c>
      <c r="X110" s="28">
        <f t="shared" si="74"/>
        <v>11</v>
      </c>
      <c r="Y110" s="29">
        <f t="shared" si="75"/>
        <v>33</v>
      </c>
      <c r="Z110" s="29">
        <f t="shared" si="76"/>
        <v>17</v>
      </c>
      <c r="AA110" s="35" t="str">
        <f t="shared" si="77"/>
        <v/>
      </c>
      <c r="AB110" s="35">
        <f t="shared" si="78"/>
        <v>8</v>
      </c>
      <c r="AC110" s="35">
        <f t="shared" si="79"/>
        <v>41597</v>
      </c>
      <c r="AD110" s="35">
        <f t="shared" si="80"/>
        <v>5199</v>
      </c>
      <c r="AE110" s="28">
        <f t="shared" si="81"/>
        <v>1</v>
      </c>
      <c r="AF110" s="29">
        <f t="shared" si="82"/>
        <v>26</v>
      </c>
      <c r="AG110" s="29">
        <f t="shared" si="83"/>
        <v>39</v>
      </c>
      <c r="AH110" s="35">
        <f t="shared" si="84"/>
        <v>0</v>
      </c>
      <c r="AI110" s="34">
        <f t="shared" si="85"/>
        <v>-5792</v>
      </c>
      <c r="AJ110" s="34">
        <f t="shared" si="86"/>
        <v>-40550</v>
      </c>
      <c r="AK110" s="30" t="str">
        <f t="shared" si="87"/>
        <v/>
      </c>
      <c r="AL110" s="35">
        <f t="shared" si="56"/>
        <v>0</v>
      </c>
      <c r="AM110" s="35">
        <f t="shared" si="57"/>
        <v>56</v>
      </c>
      <c r="AN110" s="35">
        <f t="shared" si="58"/>
        <v>56</v>
      </c>
      <c r="AO110" s="35">
        <f t="shared" si="51"/>
        <v>0</v>
      </c>
      <c r="AP110" s="35">
        <f t="shared" si="100"/>
        <v>20.577777777777779</v>
      </c>
      <c r="AQ110" s="35">
        <f t="shared" si="52"/>
        <v>0</v>
      </c>
      <c r="AR110" s="28">
        <f t="shared" si="88"/>
        <v>0</v>
      </c>
      <c r="AS110" s="29">
        <f t="shared" si="89"/>
        <v>0</v>
      </c>
      <c r="AT110" s="29">
        <f t="shared" si="90"/>
        <v>0</v>
      </c>
      <c r="AU110" s="35">
        <f t="shared" si="91"/>
        <v>-8</v>
      </c>
      <c r="AV110" s="28">
        <f t="shared" si="92"/>
        <v>-1</v>
      </c>
      <c r="AW110" s="29">
        <f t="shared" si="93"/>
        <v>59</v>
      </c>
      <c r="AX110" s="29">
        <f t="shared" si="94"/>
        <v>52</v>
      </c>
      <c r="AY110" s="35">
        <f t="shared" si="95"/>
        <v>-2</v>
      </c>
      <c r="AZ110" s="28">
        <f t="shared" si="96"/>
        <v>-1</v>
      </c>
      <c r="BA110" s="29">
        <f t="shared" si="97"/>
        <v>59</v>
      </c>
      <c r="BB110" s="29">
        <f t="shared" si="98"/>
        <v>58</v>
      </c>
      <c r="BC110" s="35">
        <f t="shared" si="99"/>
        <v>0</v>
      </c>
      <c r="BD110" s="30" t="str">
        <f>IF($T110=BD$1,MAX(BD$2:BD109)+$AK110,"")</f>
        <v/>
      </c>
      <c r="BE110" s="30" t="str">
        <f>IF($T110=BE$1,MAX(BE$2:BE109)+$AK110,"")</f>
        <v/>
      </c>
      <c r="BF110" s="30" t="str">
        <f>IF($T110=BF$1,MAX(BF$2:BF109)+$AK110,"")</f>
        <v/>
      </c>
      <c r="BG110" s="30" t="str">
        <f>IF($T110=BG$1,MAX(BG$2:BG109)+$AK110,"")</f>
        <v/>
      </c>
      <c r="BH110" s="30" t="str">
        <f>IF($T110=BH$1,MAX(BH$2:BH109)+$AK110,"")</f>
        <v/>
      </c>
      <c r="BI110" s="30" t="str">
        <f>IF($T110=BI$1,MAX(BI$2:BI109)+$AK110,"")</f>
        <v/>
      </c>
      <c r="BJ110" s="30" t="str">
        <f>IF($T110=BJ$1,MAX(BJ$2:BJ109)+$AK110,"")</f>
        <v/>
      </c>
      <c r="BK110" s="30" t="str">
        <f>IF($T110=BK$1,MAX(BK$2:BK109)+$AK110,"")</f>
        <v/>
      </c>
      <c r="BL110" s="30" t="str">
        <f>IF($T110=BL$1,MAX(BL$2:BL109)+$AK110,"")</f>
        <v/>
      </c>
      <c r="BM110" s="30" t="str">
        <f>IF($T110=BM$1,MAX(BM$2:BM109)+$AK110,"")</f>
        <v/>
      </c>
      <c r="BN110" s="30" t="str">
        <f>IF($T110=BN$1,MAX(BN$2:BN109)+$AK110,"")</f>
        <v/>
      </c>
      <c r="BO110" s="30" t="str">
        <f>IF($T110=BO$1,MAX(BO$2:BO109)+$AK110,"")</f>
        <v/>
      </c>
      <c r="BP110" s="30" t="str">
        <f>IF($T110=BP$1,MAX(BP$2:BP109)+$AK110,"")</f>
        <v/>
      </c>
      <c r="BQ110" s="30" t="str">
        <f>IF($T110=BQ$1,MAX(BQ$2:BQ109)+$AK110,"")</f>
        <v/>
      </c>
      <c r="BR110" s="30" t="str">
        <f>IF($T110=BR$1,MAX(BR$2:BR109)+$AK110,"")</f>
        <v/>
      </c>
      <c r="BS110" s="30" t="str">
        <f>IF($T110=BS$1,MAX(BS$2:BS109)+$AK110,"")</f>
        <v/>
      </c>
      <c r="BT110" s="30" t="str">
        <f>IF($T110=BT$1,MAX(BT$2:BT109)+$AK110,"")</f>
        <v/>
      </c>
    </row>
    <row r="111" spans="1:72" x14ac:dyDescent="0.2">
      <c r="A111" s="71">
        <f t="shared" si="64"/>
        <v>7011</v>
      </c>
      <c r="B111" s="23">
        <f t="shared" si="65"/>
        <v>0</v>
      </c>
      <c r="C111" s="29" t="str">
        <f t="shared" si="66"/>
        <v/>
      </c>
      <c r="D111" s="142"/>
      <c r="E111" s="143"/>
      <c r="F111" s="150"/>
      <c r="G111" s="138"/>
      <c r="H111" s="138"/>
      <c r="I111" s="1"/>
      <c r="J111" s="145"/>
      <c r="K111" s="151"/>
      <c r="L111" s="31" t="str">
        <f t="shared" si="60"/>
        <v/>
      </c>
      <c r="M111" s="30" t="str">
        <f t="shared" si="67"/>
        <v/>
      </c>
      <c r="N111" s="32" t="str">
        <f t="shared" si="68"/>
        <v/>
      </c>
      <c r="O111" s="32" t="str">
        <f t="shared" si="69"/>
        <v/>
      </c>
      <c r="P111" s="33" t="str">
        <f t="shared" si="70"/>
        <v/>
      </c>
      <c r="R111" s="30" t="str">
        <f t="shared" si="71"/>
        <v/>
      </c>
      <c r="U111" s="30" t="str">
        <f t="shared" si="53"/>
        <v/>
      </c>
      <c r="V111" s="32" t="str">
        <f t="shared" si="72"/>
        <v/>
      </c>
      <c r="W111" s="32" t="str">
        <f t="shared" si="73"/>
        <v/>
      </c>
      <c r="X111" s="28">
        <f t="shared" si="74"/>
        <v>11</v>
      </c>
      <c r="Y111" s="29">
        <f t="shared" si="75"/>
        <v>33</v>
      </c>
      <c r="Z111" s="29">
        <f t="shared" si="76"/>
        <v>17</v>
      </c>
      <c r="AA111" s="35" t="str">
        <f t="shared" si="77"/>
        <v/>
      </c>
      <c r="AB111" s="35">
        <f t="shared" si="78"/>
        <v>8</v>
      </c>
      <c r="AC111" s="35">
        <f t="shared" si="79"/>
        <v>41597</v>
      </c>
      <c r="AD111" s="35">
        <f t="shared" si="80"/>
        <v>5199</v>
      </c>
      <c r="AE111" s="28">
        <f t="shared" si="81"/>
        <v>1</v>
      </c>
      <c r="AF111" s="29">
        <f t="shared" si="82"/>
        <v>26</v>
      </c>
      <c r="AG111" s="29">
        <f t="shared" si="83"/>
        <v>39</v>
      </c>
      <c r="AH111" s="35">
        <f t="shared" si="84"/>
        <v>0</v>
      </c>
      <c r="AI111" s="34">
        <f t="shared" si="85"/>
        <v>-5792</v>
      </c>
      <c r="AJ111" s="34">
        <f t="shared" si="86"/>
        <v>-40550</v>
      </c>
      <c r="AK111" s="30" t="str">
        <f t="shared" si="87"/>
        <v/>
      </c>
      <c r="AL111" s="35">
        <f t="shared" si="56"/>
        <v>0</v>
      </c>
      <c r="AM111" s="35">
        <f t="shared" si="57"/>
        <v>56</v>
      </c>
      <c r="AN111" s="35">
        <f t="shared" si="58"/>
        <v>56</v>
      </c>
      <c r="AO111" s="35">
        <f t="shared" si="51"/>
        <v>0</v>
      </c>
      <c r="AP111" s="35">
        <f t="shared" si="100"/>
        <v>20.577777777777779</v>
      </c>
      <c r="AQ111" s="35">
        <f t="shared" si="52"/>
        <v>0</v>
      </c>
      <c r="AR111" s="28">
        <f t="shared" si="88"/>
        <v>0</v>
      </c>
      <c r="AS111" s="29">
        <f t="shared" si="89"/>
        <v>0</v>
      </c>
      <c r="AT111" s="29">
        <f t="shared" si="90"/>
        <v>0</v>
      </c>
      <c r="AU111" s="35">
        <f t="shared" si="91"/>
        <v>-8</v>
      </c>
      <c r="AV111" s="28">
        <f t="shared" si="92"/>
        <v>-1</v>
      </c>
      <c r="AW111" s="29">
        <f t="shared" si="93"/>
        <v>59</v>
      </c>
      <c r="AX111" s="29">
        <f t="shared" si="94"/>
        <v>52</v>
      </c>
      <c r="AY111" s="35">
        <f t="shared" si="95"/>
        <v>-2</v>
      </c>
      <c r="AZ111" s="28">
        <f t="shared" si="96"/>
        <v>-1</v>
      </c>
      <c r="BA111" s="29">
        <f t="shared" si="97"/>
        <v>59</v>
      </c>
      <c r="BB111" s="29">
        <f t="shared" si="98"/>
        <v>58</v>
      </c>
      <c r="BC111" s="35">
        <f t="shared" si="99"/>
        <v>0</v>
      </c>
      <c r="BD111" s="30" t="str">
        <f>IF($T111=BD$1,MAX(BD$2:BD110)+$AK111,"")</f>
        <v/>
      </c>
      <c r="BE111" s="30" t="str">
        <f>IF($T111=BE$1,MAX(BE$2:BE110)+$AK111,"")</f>
        <v/>
      </c>
      <c r="BF111" s="30" t="str">
        <f>IF($T111=BF$1,MAX(BF$2:BF110)+$AK111,"")</f>
        <v/>
      </c>
      <c r="BG111" s="30" t="str">
        <f>IF($T111=BG$1,MAX(BG$2:BG110)+$AK111,"")</f>
        <v/>
      </c>
      <c r="BH111" s="30" t="str">
        <f>IF($T111=BH$1,MAX(BH$2:BH110)+$AK111,"")</f>
        <v/>
      </c>
      <c r="BI111" s="30" t="str">
        <f>IF($T111=BI$1,MAX(BI$2:BI110)+$AK111,"")</f>
        <v/>
      </c>
      <c r="BJ111" s="30" t="str">
        <f>IF($T111=BJ$1,MAX(BJ$2:BJ110)+$AK111,"")</f>
        <v/>
      </c>
      <c r="BK111" s="30" t="str">
        <f>IF($T111=BK$1,MAX(BK$2:BK110)+$AK111,"")</f>
        <v/>
      </c>
      <c r="BL111" s="30" t="str">
        <f>IF($T111=BL$1,MAX(BL$2:BL110)+$AK111,"")</f>
        <v/>
      </c>
      <c r="BM111" s="30" t="str">
        <f>IF($T111=BM$1,MAX(BM$2:BM110)+$AK111,"")</f>
        <v/>
      </c>
      <c r="BN111" s="30" t="str">
        <f>IF($T111=BN$1,MAX(BN$2:BN110)+$AK111,"")</f>
        <v/>
      </c>
      <c r="BO111" s="30" t="str">
        <f>IF($T111=BO$1,MAX(BO$2:BO110)+$AK111,"")</f>
        <v/>
      </c>
      <c r="BP111" s="30" t="str">
        <f>IF($T111=BP$1,MAX(BP$2:BP110)+$AK111,"")</f>
        <v/>
      </c>
      <c r="BQ111" s="30" t="str">
        <f>IF($T111=BQ$1,MAX(BQ$2:BQ110)+$AK111,"")</f>
        <v/>
      </c>
      <c r="BR111" s="30" t="str">
        <f>IF($T111=BR$1,MAX(BR$2:BR110)+$AK111,"")</f>
        <v/>
      </c>
      <c r="BS111" s="30" t="str">
        <f>IF($T111=BS$1,MAX(BS$2:BS110)+$AK111,"")</f>
        <v/>
      </c>
      <c r="BT111" s="30" t="str">
        <f>IF($T111=BT$1,MAX(BT$2:BT110)+$AK111,"")</f>
        <v/>
      </c>
    </row>
    <row r="112" spans="1:72" x14ac:dyDescent="0.2">
      <c r="A112" s="71">
        <f t="shared" si="64"/>
        <v>7111</v>
      </c>
      <c r="B112" s="23">
        <f t="shared" si="65"/>
        <v>0</v>
      </c>
      <c r="C112" s="29" t="str">
        <f t="shared" si="66"/>
        <v/>
      </c>
      <c r="D112" s="142"/>
      <c r="E112" s="143"/>
      <c r="F112" s="150"/>
      <c r="G112" s="138"/>
      <c r="H112" s="138"/>
      <c r="I112" s="1"/>
      <c r="J112" s="145"/>
      <c r="K112" s="154"/>
      <c r="L112" s="31" t="str">
        <f t="shared" si="60"/>
        <v/>
      </c>
      <c r="M112" s="30" t="str">
        <f t="shared" si="67"/>
        <v/>
      </c>
      <c r="N112" s="32" t="str">
        <f t="shared" si="68"/>
        <v/>
      </c>
      <c r="O112" s="32" t="str">
        <f t="shared" si="69"/>
        <v/>
      </c>
      <c r="P112" s="33" t="str">
        <f t="shared" si="70"/>
        <v/>
      </c>
      <c r="R112" s="30" t="str">
        <f t="shared" si="71"/>
        <v/>
      </c>
      <c r="U112" s="30" t="str">
        <f t="shared" si="53"/>
        <v/>
      </c>
      <c r="V112" s="32" t="str">
        <f t="shared" si="72"/>
        <v/>
      </c>
      <c r="W112" s="32" t="str">
        <f t="shared" si="73"/>
        <v/>
      </c>
      <c r="X112" s="28">
        <f t="shared" si="74"/>
        <v>11</v>
      </c>
      <c r="Y112" s="29">
        <f t="shared" si="75"/>
        <v>33</v>
      </c>
      <c r="Z112" s="29">
        <f t="shared" si="76"/>
        <v>17</v>
      </c>
      <c r="AA112" s="35" t="str">
        <f t="shared" si="77"/>
        <v/>
      </c>
      <c r="AB112" s="35">
        <f t="shared" si="78"/>
        <v>8</v>
      </c>
      <c r="AC112" s="35">
        <f t="shared" si="79"/>
        <v>41597</v>
      </c>
      <c r="AD112" s="35">
        <f t="shared" si="80"/>
        <v>5199</v>
      </c>
      <c r="AE112" s="28">
        <f t="shared" si="81"/>
        <v>1</v>
      </c>
      <c r="AF112" s="29">
        <f t="shared" si="82"/>
        <v>26</v>
      </c>
      <c r="AG112" s="29">
        <f t="shared" si="83"/>
        <v>39</v>
      </c>
      <c r="AH112" s="35">
        <f t="shared" si="84"/>
        <v>0</v>
      </c>
      <c r="AI112" s="34">
        <f t="shared" si="85"/>
        <v>-5792</v>
      </c>
      <c r="AJ112" s="34">
        <f t="shared" si="86"/>
        <v>-40550</v>
      </c>
      <c r="AK112" s="30" t="str">
        <f t="shared" si="87"/>
        <v/>
      </c>
      <c r="AL112" s="35">
        <f t="shared" si="56"/>
        <v>0</v>
      </c>
      <c r="AM112" s="35">
        <f t="shared" si="57"/>
        <v>56</v>
      </c>
      <c r="AN112" s="35">
        <f t="shared" si="58"/>
        <v>56</v>
      </c>
      <c r="AO112" s="35">
        <f t="shared" si="51"/>
        <v>0</v>
      </c>
      <c r="AP112" s="35">
        <f t="shared" si="100"/>
        <v>20.577777777777779</v>
      </c>
      <c r="AQ112" s="35">
        <f t="shared" si="52"/>
        <v>0</v>
      </c>
      <c r="AR112" s="28">
        <f t="shared" si="88"/>
        <v>0</v>
      </c>
      <c r="AS112" s="29">
        <f t="shared" si="89"/>
        <v>0</v>
      </c>
      <c r="AT112" s="29">
        <f t="shared" si="90"/>
        <v>0</v>
      </c>
      <c r="AU112" s="35">
        <f t="shared" si="91"/>
        <v>-8</v>
      </c>
      <c r="AV112" s="28">
        <f t="shared" si="92"/>
        <v>-1</v>
      </c>
      <c r="AW112" s="29">
        <f t="shared" si="93"/>
        <v>59</v>
      </c>
      <c r="AX112" s="29">
        <f t="shared" si="94"/>
        <v>52</v>
      </c>
      <c r="AY112" s="35">
        <f t="shared" si="95"/>
        <v>-2</v>
      </c>
      <c r="AZ112" s="28">
        <f t="shared" si="96"/>
        <v>-1</v>
      </c>
      <c r="BA112" s="29">
        <f t="shared" si="97"/>
        <v>59</v>
      </c>
      <c r="BB112" s="29">
        <f t="shared" si="98"/>
        <v>58</v>
      </c>
      <c r="BC112" s="35">
        <f t="shared" si="99"/>
        <v>0</v>
      </c>
      <c r="BD112" s="30" t="str">
        <f>IF($T112=BD$1,MAX(BD$2:BD111)+$AK112,"")</f>
        <v/>
      </c>
      <c r="BE112" s="30" t="str">
        <f>IF($T112=BE$1,MAX(BE$2:BE111)+$AK112,"")</f>
        <v/>
      </c>
      <c r="BF112" s="30" t="str">
        <f>IF($T112=BF$1,MAX(BF$2:BF111)+$AK112,"")</f>
        <v/>
      </c>
      <c r="BG112" s="30" t="str">
        <f>IF($T112=BG$1,MAX(BG$2:BG111)+$AK112,"")</f>
        <v/>
      </c>
      <c r="BH112" s="30" t="str">
        <f>IF($T112=BH$1,MAX(BH$2:BH111)+$AK112,"")</f>
        <v/>
      </c>
      <c r="BI112" s="30" t="str">
        <f>IF($T112=BI$1,MAX(BI$2:BI111)+$AK112,"")</f>
        <v/>
      </c>
      <c r="BJ112" s="30" t="str">
        <f>IF($T112=BJ$1,MAX(BJ$2:BJ111)+$AK112,"")</f>
        <v/>
      </c>
      <c r="BK112" s="30" t="str">
        <f>IF($T112=BK$1,MAX(BK$2:BK111)+$AK112,"")</f>
        <v/>
      </c>
      <c r="BL112" s="30" t="str">
        <f>IF($T112=BL$1,MAX(BL$2:BL111)+$AK112,"")</f>
        <v/>
      </c>
      <c r="BM112" s="30" t="str">
        <f>IF($T112=BM$1,MAX(BM$2:BM111)+$AK112,"")</f>
        <v/>
      </c>
      <c r="BN112" s="30" t="str">
        <f>IF($T112=BN$1,MAX(BN$2:BN111)+$AK112,"")</f>
        <v/>
      </c>
      <c r="BO112" s="30" t="str">
        <f>IF($T112=BO$1,MAX(BO$2:BO111)+$AK112,"")</f>
        <v/>
      </c>
      <c r="BP112" s="30" t="str">
        <f>IF($T112=BP$1,MAX(BP$2:BP111)+$AK112,"")</f>
        <v/>
      </c>
      <c r="BQ112" s="30" t="str">
        <f>IF($T112=BQ$1,MAX(BQ$2:BQ111)+$AK112,"")</f>
        <v/>
      </c>
      <c r="BR112" s="30" t="str">
        <f>IF($T112=BR$1,MAX(BR$2:BR111)+$AK112,"")</f>
        <v/>
      </c>
      <c r="BS112" s="30" t="str">
        <f>IF($T112=BS$1,MAX(BS$2:BS111)+$AK112,"")</f>
        <v/>
      </c>
      <c r="BT112" s="30" t="str">
        <f>IF($T112=BT$1,MAX(BT$2:BT111)+$AK112,"")</f>
        <v/>
      </c>
    </row>
    <row r="113" spans="1:72" x14ac:dyDescent="0.2">
      <c r="A113" s="71">
        <f t="shared" ref="A113:A118" si="101">IF(D113="",A112+100,AI113*100+YEAR(D113)-2000)</f>
        <v>7211</v>
      </c>
      <c r="B113" s="23">
        <f t="shared" ref="B113:B118" si="102">IF(AB113=AB112,0,AB113)</f>
        <v>0</v>
      </c>
      <c r="C113" s="29" t="str">
        <f t="shared" ref="C113:C120" si="103">IF(AH113=1,"So",IF(AH113=2,"Mo",IF(AH113=3,"Di",IF(AH113=4,"Mi",IF(AH113=5,"Do",IF(AH113=6,"Fr",IF(AH113=7,"Sa",IF(D113=0,""))))))))</f>
        <v/>
      </c>
      <c r="D113" s="142"/>
      <c r="E113" s="143"/>
      <c r="F113" s="150"/>
      <c r="G113" s="138"/>
      <c r="H113" s="138"/>
      <c r="I113" s="1"/>
      <c r="J113" s="145"/>
      <c r="K113" s="155"/>
      <c r="L113" s="31" t="str">
        <f t="shared" si="60"/>
        <v/>
      </c>
      <c r="M113" s="30" t="str">
        <f t="shared" ref="M113:M118" si="104">IF(L113="l",AL113,(IF(L113="s",AN113,(IF(L113="r",AO113,(IF(L113="k",AM113,(IF(L113="b",AP113,(IF(L113="g",BC113,(IF(L113="","")))))))))))))</f>
        <v/>
      </c>
      <c r="N113" s="32" t="str">
        <f t="shared" ref="N113:N120" si="105">IF(H113="","",AE113*10000+AF113*100+AG113)</f>
        <v/>
      </c>
      <c r="O113" s="32" t="str">
        <f t="shared" ref="O113:O120" si="106">IF(H113="","",X113*10000+Y113*100+Z113)</f>
        <v/>
      </c>
      <c r="P113" s="33" t="str">
        <f t="shared" ref="P113:P118" si="107">IF(L113="g","",IF(L113="b","",IF(AH113=0,"",AR113*10000+AS113*100+AT113)))</f>
        <v/>
      </c>
      <c r="R113" s="30" t="str">
        <f t="shared" ref="R113:R118" si="108">IF(P113="","",IF(L113="l",((K113*U113*1000)/AA113)*3.6,(IF(L113="s",((K113*1000)/AA113)*3.6,(IF(L113="k",((K113*1000)/AA113)*3.6,(IF(L113="r",((K113*1000)/AA113)*3.6,(IF(L113="",""))))))))))</f>
        <v/>
      </c>
      <c r="U113" s="30" t="str">
        <f t="shared" si="53"/>
        <v/>
      </c>
      <c r="V113" s="32" t="str">
        <f t="shared" ref="V113:V120" si="109">IF(G113="","",AZ113*10000+BA113*100+BB113)</f>
        <v/>
      </c>
      <c r="W113" s="32" t="str">
        <f t="shared" ref="W113:W120" si="110">IF(H113="","",AV113*10000+AW113*100+AX113)</f>
        <v/>
      </c>
      <c r="X113" s="28">
        <f t="shared" ref="X113:X120" si="111">INT(AC113/3600)</f>
        <v>11</v>
      </c>
      <c r="Y113" s="29">
        <f t="shared" ref="Y113:Y120" si="112">INT((AC113-(X113*3600))/60)</f>
        <v>33</v>
      </c>
      <c r="Z113" s="29">
        <f t="shared" ref="Z113:Z120" si="113">AC113-(X113*3600)-(Y113*60)</f>
        <v>17</v>
      </c>
      <c r="AA113" s="35" t="str">
        <f t="shared" ref="AA113:AA120" si="114">IF(H113="","",F113*3600+G113*60+H113)</f>
        <v/>
      </c>
      <c r="AB113" s="35">
        <f t="shared" ref="AB113:AB118" si="115">IF(H113="",AB112,AB112+1)</f>
        <v>8</v>
      </c>
      <c r="AC113" s="35">
        <f t="shared" ref="AC113:AC118" si="116">IF(H113="",AC112,AC112+AA113)</f>
        <v>41597</v>
      </c>
      <c r="AD113" s="35">
        <f t="shared" ref="AD113:AD118" si="117">INT(AC113/AB113)</f>
        <v>5199</v>
      </c>
      <c r="AE113" s="28">
        <f t="shared" ref="AE113:AE118" si="118">INT(AD113/3600)</f>
        <v>1</v>
      </c>
      <c r="AF113" s="29">
        <f t="shared" ref="AF113:AF120" si="119">INT((AD113-(AE113*3600))/60)</f>
        <v>26</v>
      </c>
      <c r="AG113" s="29">
        <f t="shared" ref="AG113:AG120" si="120">INT(AD113-(AE113*3600)-(AF113*60))</f>
        <v>39</v>
      </c>
      <c r="AH113" s="35">
        <f t="shared" ref="AH113:AH120" si="121">IF(D113="",0,WEEKDAY(D113))</f>
        <v>0</v>
      </c>
      <c r="AI113" s="34">
        <f t="shared" ref="AI113:AI118" si="122">INT((D113+$AI$36)/7)</f>
        <v>-5792</v>
      </c>
      <c r="AJ113" s="34">
        <f t="shared" ref="AJ113:AJ118" si="123">INT(D113+$AJ$36)</f>
        <v>-40550</v>
      </c>
      <c r="AK113" s="30" t="str">
        <f t="shared" ref="AK113:AK120" si="124">IF(L113="l",U113*K113,(IF(L113="s",K113,(IF(L113="r",K113,(IF(L113="k",K113,(IF(L113="b",AA113/360,(IF(L113="g",AA113/900,(IF(L113="","")))))))))))))</f>
        <v/>
      </c>
      <c r="AL113" s="35">
        <f t="shared" ref="AL113:AL118" si="125">IF(L113="l",AL112+K113*U113,AL112)</f>
        <v>0</v>
      </c>
      <c r="AM113" s="35">
        <f t="shared" ref="AM113:AM118" si="126">IF(L113="k",AM112+K113,AM112)</f>
        <v>56</v>
      </c>
      <c r="AN113" s="35">
        <f t="shared" ref="AN113:AN118" si="127">IF(L113="s",AN112+K113,AN112)</f>
        <v>56</v>
      </c>
      <c r="AO113" s="35">
        <f t="shared" ref="AO113:AO118" si="128">IF(L113="r",AO112+K113,AO112)</f>
        <v>0</v>
      </c>
      <c r="AP113" s="35">
        <f t="shared" ref="AP113:AP118" si="129">IF(L113="b",AP112+AK113,AP112)</f>
        <v>20.577777777777779</v>
      </c>
      <c r="AQ113" s="35">
        <f t="shared" ref="AQ113:AQ120" si="130">IF(AA113="",0,INT(AA113/AK113))</f>
        <v>0</v>
      </c>
      <c r="AR113" s="28">
        <f t="shared" ref="AR113:AR118" si="131">INT(AQ113/3600)</f>
        <v>0</v>
      </c>
      <c r="AS113" s="29">
        <f t="shared" ref="AS113:AS120" si="132">INT((AQ113-(AR113*3600))/60)</f>
        <v>0</v>
      </c>
      <c r="AT113" s="29">
        <f t="shared" ref="AT113:AT120" si="133">INT(AQ113-(AR113*3600)-(AS113*60))</f>
        <v>0</v>
      </c>
      <c r="AU113" s="35">
        <f t="shared" ref="AU113:AU120" si="134">INT(AC113/AI113)</f>
        <v>-8</v>
      </c>
      <c r="AV113" s="28">
        <f t="shared" ref="AV113:AV118" si="135">INT(AU113/3600)</f>
        <v>-1</v>
      </c>
      <c r="AW113" s="29">
        <f t="shared" ref="AW113:AW120" si="136">INT((AU113-(AV113*3600))/60)</f>
        <v>59</v>
      </c>
      <c r="AX113" s="29">
        <f t="shared" ref="AX113:AX120" si="137">INT(AU113-(AV113*3600)-(AW113*60))</f>
        <v>52</v>
      </c>
      <c r="AY113" s="35">
        <f t="shared" ref="AY113:AY120" si="138">INT(AC113/AJ113)</f>
        <v>-2</v>
      </c>
      <c r="AZ113" s="28">
        <f t="shared" ref="AZ113:AZ118" si="139">INT(AY113/3600)</f>
        <v>-1</v>
      </c>
      <c r="BA113" s="29">
        <f t="shared" ref="BA113:BA120" si="140">INT((AY113-(AZ113*3600))/60)</f>
        <v>59</v>
      </c>
      <c r="BB113" s="29">
        <f t="shared" ref="BB113:BB120" si="141">INT(AY113-(AZ113*3600)-(BA113*60))</f>
        <v>58</v>
      </c>
      <c r="BC113" s="35">
        <f t="shared" ref="BC113:BC118" si="142">IF(L113="g",BC112+AK113,BC112)</f>
        <v>0</v>
      </c>
      <c r="BD113" s="30" t="str">
        <f>IF($T113=BD$1,MAX(BD$2:BD112)+$AK113,"")</f>
        <v/>
      </c>
      <c r="BE113" s="30" t="str">
        <f>IF($T113=BE$1,MAX(BE$2:BE112)+$AK113,"")</f>
        <v/>
      </c>
      <c r="BF113" s="30" t="str">
        <f>IF($T113=BF$1,MAX(BF$2:BF112)+$AK113,"")</f>
        <v/>
      </c>
      <c r="BG113" s="30" t="str">
        <f>IF($T113=BG$1,MAX(BG$2:BG112)+$AK113,"")</f>
        <v/>
      </c>
      <c r="BH113" s="30" t="str">
        <f>IF($T113=BH$1,MAX(BH$2:BH112)+$AK113,"")</f>
        <v/>
      </c>
      <c r="BI113" s="30" t="str">
        <f>IF($T113=BI$1,MAX(BI$2:BI112)+$AK113,"")</f>
        <v/>
      </c>
      <c r="BJ113" s="30" t="str">
        <f>IF($T113=BJ$1,MAX(BJ$2:BJ112)+$AK113,"")</f>
        <v/>
      </c>
      <c r="BK113" s="30" t="str">
        <f>IF($T113=BK$1,MAX(BK$2:BK112)+$AK113,"")</f>
        <v/>
      </c>
      <c r="BL113" s="30" t="str">
        <f>IF($T113=BL$1,MAX(BL$2:BL112)+$AK113,"")</f>
        <v/>
      </c>
      <c r="BM113" s="30" t="str">
        <f>IF($T113=BM$1,MAX(BM$2:BM112)+$AK113,"")</f>
        <v/>
      </c>
      <c r="BN113" s="30" t="str">
        <f>IF($T113=BN$1,MAX(BN$2:BN112)+$AK113,"")</f>
        <v/>
      </c>
      <c r="BO113" s="30" t="str">
        <f>IF($T113=BO$1,MAX(BO$2:BO112)+$AK113,"")</f>
        <v/>
      </c>
      <c r="BP113" s="30" t="str">
        <f>IF($T113=BP$1,MAX(BP$2:BP112)+$AK113,"")</f>
        <v/>
      </c>
      <c r="BQ113" s="30" t="str">
        <f>IF($T113=BQ$1,MAX(BQ$2:BQ112)+$AK113,"")</f>
        <v/>
      </c>
      <c r="BR113" s="30" t="str">
        <f>IF($T113=BR$1,MAX(BR$2:BR112)+$AK113,"")</f>
        <v/>
      </c>
      <c r="BS113" s="30" t="str">
        <f>IF($T113=BS$1,MAX(BS$2:BS112)+$AK113,"")</f>
        <v/>
      </c>
      <c r="BT113" s="30" t="str">
        <f>IF($T113=BT$1,MAX(BT$2:BT112)+$AK113,"")</f>
        <v/>
      </c>
    </row>
    <row r="114" spans="1:72" x14ac:dyDescent="0.2">
      <c r="A114" s="71">
        <f t="shared" si="101"/>
        <v>7311</v>
      </c>
      <c r="B114" s="23">
        <f t="shared" si="102"/>
        <v>0</v>
      </c>
      <c r="C114" s="29" t="str">
        <f t="shared" si="103"/>
        <v/>
      </c>
      <c r="D114" s="142"/>
      <c r="E114" s="143"/>
      <c r="F114" s="150"/>
      <c r="G114" s="138"/>
      <c r="H114" s="138"/>
      <c r="I114" s="1"/>
      <c r="J114" s="145"/>
      <c r="K114" s="155"/>
      <c r="L114" s="31" t="str">
        <f t="shared" si="60"/>
        <v/>
      </c>
      <c r="M114" s="30" t="str">
        <f t="shared" si="104"/>
        <v/>
      </c>
      <c r="N114" s="32" t="str">
        <f t="shared" si="105"/>
        <v/>
      </c>
      <c r="O114" s="32" t="str">
        <f t="shared" si="106"/>
        <v/>
      </c>
      <c r="P114" s="33" t="str">
        <f t="shared" si="107"/>
        <v/>
      </c>
      <c r="R114" s="30" t="str">
        <f t="shared" si="108"/>
        <v/>
      </c>
      <c r="U114" s="30" t="str">
        <f t="shared" si="53"/>
        <v/>
      </c>
      <c r="V114" s="32" t="str">
        <f t="shared" si="109"/>
        <v/>
      </c>
      <c r="W114" s="32" t="str">
        <f t="shared" si="110"/>
        <v/>
      </c>
      <c r="X114" s="28">
        <f t="shared" si="111"/>
        <v>11</v>
      </c>
      <c r="Y114" s="29">
        <f t="shared" si="112"/>
        <v>33</v>
      </c>
      <c r="Z114" s="29">
        <f t="shared" si="113"/>
        <v>17</v>
      </c>
      <c r="AA114" s="35" t="str">
        <f t="shared" si="114"/>
        <v/>
      </c>
      <c r="AB114" s="35">
        <f t="shared" si="115"/>
        <v>8</v>
      </c>
      <c r="AC114" s="35">
        <f t="shared" si="116"/>
        <v>41597</v>
      </c>
      <c r="AD114" s="35">
        <f t="shared" si="117"/>
        <v>5199</v>
      </c>
      <c r="AE114" s="28">
        <f t="shared" si="118"/>
        <v>1</v>
      </c>
      <c r="AF114" s="29">
        <f t="shared" si="119"/>
        <v>26</v>
      </c>
      <c r="AG114" s="29">
        <f t="shared" si="120"/>
        <v>39</v>
      </c>
      <c r="AH114" s="35">
        <f t="shared" si="121"/>
        <v>0</v>
      </c>
      <c r="AI114" s="34">
        <f t="shared" si="122"/>
        <v>-5792</v>
      </c>
      <c r="AJ114" s="34">
        <f t="shared" si="123"/>
        <v>-40550</v>
      </c>
      <c r="AK114" s="30" t="str">
        <f t="shared" si="124"/>
        <v/>
      </c>
      <c r="AL114" s="35">
        <f t="shared" si="125"/>
        <v>0</v>
      </c>
      <c r="AM114" s="35">
        <f t="shared" si="126"/>
        <v>56</v>
      </c>
      <c r="AN114" s="35">
        <f t="shared" si="127"/>
        <v>56</v>
      </c>
      <c r="AO114" s="35">
        <f t="shared" si="128"/>
        <v>0</v>
      </c>
      <c r="AP114" s="35">
        <f t="shared" si="129"/>
        <v>20.577777777777779</v>
      </c>
      <c r="AQ114" s="35">
        <f t="shared" si="130"/>
        <v>0</v>
      </c>
      <c r="AR114" s="28">
        <f t="shared" si="131"/>
        <v>0</v>
      </c>
      <c r="AS114" s="29">
        <f t="shared" si="132"/>
        <v>0</v>
      </c>
      <c r="AT114" s="29">
        <f t="shared" si="133"/>
        <v>0</v>
      </c>
      <c r="AU114" s="35">
        <f t="shared" si="134"/>
        <v>-8</v>
      </c>
      <c r="AV114" s="28">
        <f t="shared" si="135"/>
        <v>-1</v>
      </c>
      <c r="AW114" s="29">
        <f t="shared" si="136"/>
        <v>59</v>
      </c>
      <c r="AX114" s="29">
        <f t="shared" si="137"/>
        <v>52</v>
      </c>
      <c r="AY114" s="35">
        <f t="shared" si="138"/>
        <v>-2</v>
      </c>
      <c r="AZ114" s="28">
        <f t="shared" si="139"/>
        <v>-1</v>
      </c>
      <c r="BA114" s="29">
        <f t="shared" si="140"/>
        <v>59</v>
      </c>
      <c r="BB114" s="29">
        <f t="shared" si="141"/>
        <v>58</v>
      </c>
      <c r="BC114" s="35">
        <f t="shared" si="142"/>
        <v>0</v>
      </c>
      <c r="BD114" s="30" t="str">
        <f>IF($T114=BD$1,MAX(BD$2:BD113)+$AK114,"")</f>
        <v/>
      </c>
      <c r="BE114" s="30" t="str">
        <f>IF($T114=BE$1,MAX(BE$2:BE113)+$AK114,"")</f>
        <v/>
      </c>
      <c r="BF114" s="30" t="str">
        <f>IF($T114=BF$1,MAX(BF$2:BF113)+$AK114,"")</f>
        <v/>
      </c>
      <c r="BG114" s="30" t="str">
        <f>IF($T114=BG$1,MAX(BG$2:BG113)+$AK114,"")</f>
        <v/>
      </c>
      <c r="BH114" s="30" t="str">
        <f>IF($T114=BH$1,MAX(BH$2:BH113)+$AK114,"")</f>
        <v/>
      </c>
      <c r="BI114" s="30" t="str">
        <f>IF($T114=BI$1,MAX(BI$2:BI113)+$AK114,"")</f>
        <v/>
      </c>
      <c r="BJ114" s="30" t="str">
        <f>IF($T114=BJ$1,MAX(BJ$2:BJ113)+$AK114,"")</f>
        <v/>
      </c>
      <c r="BK114" s="30" t="str">
        <f>IF($T114=BK$1,MAX(BK$2:BK113)+$AK114,"")</f>
        <v/>
      </c>
      <c r="BL114" s="30" t="str">
        <f>IF($T114=BL$1,MAX(BL$2:BL113)+$AK114,"")</f>
        <v/>
      </c>
      <c r="BM114" s="30" t="str">
        <f>IF($T114=BM$1,MAX(BM$2:BM113)+$AK114,"")</f>
        <v/>
      </c>
      <c r="BN114" s="30" t="str">
        <f>IF($T114=BN$1,MAX(BN$2:BN113)+$AK114,"")</f>
        <v/>
      </c>
      <c r="BO114" s="30" t="str">
        <f>IF($T114=BO$1,MAX(BO$2:BO113)+$AK114,"")</f>
        <v/>
      </c>
      <c r="BP114" s="30" t="str">
        <f>IF($T114=BP$1,MAX(BP$2:BP113)+$AK114,"")</f>
        <v/>
      </c>
      <c r="BQ114" s="30" t="str">
        <f>IF($T114=BQ$1,MAX(BQ$2:BQ113)+$AK114,"")</f>
        <v/>
      </c>
      <c r="BR114" s="30" t="str">
        <f>IF($T114=BR$1,MAX(BR$2:BR113)+$AK114,"")</f>
        <v/>
      </c>
      <c r="BS114" s="30" t="str">
        <f>IF($T114=BS$1,MAX(BS$2:BS113)+$AK114,"")</f>
        <v/>
      </c>
      <c r="BT114" s="30" t="str">
        <f>IF($T114=BT$1,MAX(BT$2:BT113)+$AK114,"")</f>
        <v/>
      </c>
    </row>
    <row r="115" spans="1:72" x14ac:dyDescent="0.2">
      <c r="A115" s="71">
        <f t="shared" si="101"/>
        <v>7411</v>
      </c>
      <c r="B115" s="23">
        <f t="shared" si="102"/>
        <v>0</v>
      </c>
      <c r="C115" s="29" t="str">
        <f t="shared" si="103"/>
        <v/>
      </c>
      <c r="D115" s="142"/>
      <c r="E115" s="143"/>
      <c r="F115" s="150"/>
      <c r="G115" s="138"/>
      <c r="H115" s="138"/>
      <c r="I115" s="1"/>
      <c r="J115" s="145"/>
      <c r="K115" s="231"/>
      <c r="L115" s="31" t="str">
        <f t="shared" si="60"/>
        <v/>
      </c>
      <c r="M115" s="30" t="str">
        <f t="shared" si="104"/>
        <v/>
      </c>
      <c r="N115" s="32" t="str">
        <f t="shared" si="105"/>
        <v/>
      </c>
      <c r="O115" s="32" t="str">
        <f t="shared" si="106"/>
        <v/>
      </c>
      <c r="P115" s="33" t="str">
        <f t="shared" si="107"/>
        <v/>
      </c>
      <c r="R115" s="30" t="str">
        <f t="shared" si="108"/>
        <v/>
      </c>
      <c r="U115" s="30" t="str">
        <f t="shared" si="53"/>
        <v/>
      </c>
      <c r="V115" s="32" t="str">
        <f t="shared" si="109"/>
        <v/>
      </c>
      <c r="W115" s="32" t="str">
        <f t="shared" si="110"/>
        <v/>
      </c>
      <c r="X115" s="28">
        <f t="shared" si="111"/>
        <v>11</v>
      </c>
      <c r="Y115" s="29">
        <f t="shared" si="112"/>
        <v>33</v>
      </c>
      <c r="Z115" s="29">
        <f t="shared" si="113"/>
        <v>17</v>
      </c>
      <c r="AA115" s="35" t="str">
        <f t="shared" si="114"/>
        <v/>
      </c>
      <c r="AB115" s="35">
        <f t="shared" si="115"/>
        <v>8</v>
      </c>
      <c r="AC115" s="35">
        <f t="shared" si="116"/>
        <v>41597</v>
      </c>
      <c r="AD115" s="35">
        <f t="shared" si="117"/>
        <v>5199</v>
      </c>
      <c r="AE115" s="28">
        <f t="shared" si="118"/>
        <v>1</v>
      </c>
      <c r="AF115" s="29">
        <f t="shared" si="119"/>
        <v>26</v>
      </c>
      <c r="AG115" s="29">
        <f t="shared" si="120"/>
        <v>39</v>
      </c>
      <c r="AH115" s="35">
        <f t="shared" si="121"/>
        <v>0</v>
      </c>
      <c r="AI115" s="34">
        <f t="shared" si="122"/>
        <v>-5792</v>
      </c>
      <c r="AJ115" s="34">
        <f t="shared" si="123"/>
        <v>-40550</v>
      </c>
      <c r="AK115" s="30" t="str">
        <f t="shared" si="124"/>
        <v/>
      </c>
      <c r="AL115" s="35">
        <f t="shared" si="125"/>
        <v>0</v>
      </c>
      <c r="AM115" s="35">
        <f t="shared" si="126"/>
        <v>56</v>
      </c>
      <c r="AN115" s="35">
        <f t="shared" si="127"/>
        <v>56</v>
      </c>
      <c r="AO115" s="35">
        <f t="shared" si="128"/>
        <v>0</v>
      </c>
      <c r="AP115" s="35">
        <f t="shared" si="129"/>
        <v>20.577777777777779</v>
      </c>
      <c r="AQ115" s="35">
        <f t="shared" si="130"/>
        <v>0</v>
      </c>
      <c r="AR115" s="28">
        <f t="shared" si="131"/>
        <v>0</v>
      </c>
      <c r="AS115" s="29">
        <f t="shared" si="132"/>
        <v>0</v>
      </c>
      <c r="AT115" s="29">
        <f t="shared" si="133"/>
        <v>0</v>
      </c>
      <c r="AU115" s="35">
        <f t="shared" si="134"/>
        <v>-8</v>
      </c>
      <c r="AV115" s="28">
        <f t="shared" si="135"/>
        <v>-1</v>
      </c>
      <c r="AW115" s="29">
        <f t="shared" si="136"/>
        <v>59</v>
      </c>
      <c r="AX115" s="29">
        <f t="shared" si="137"/>
        <v>52</v>
      </c>
      <c r="AY115" s="35">
        <f t="shared" si="138"/>
        <v>-2</v>
      </c>
      <c r="AZ115" s="28">
        <f t="shared" si="139"/>
        <v>-1</v>
      </c>
      <c r="BA115" s="29">
        <f t="shared" si="140"/>
        <v>59</v>
      </c>
      <c r="BB115" s="29">
        <f t="shared" si="141"/>
        <v>58</v>
      </c>
      <c r="BC115" s="35">
        <f t="shared" si="142"/>
        <v>0</v>
      </c>
      <c r="BD115" s="30" t="str">
        <f>IF($T115=BD$1,MAX(BD$2:BD114)+$AK115,"")</f>
        <v/>
      </c>
      <c r="BE115" s="30" t="str">
        <f>IF($T115=BE$1,MAX(BE$2:BE114)+$AK115,"")</f>
        <v/>
      </c>
      <c r="BF115" s="30" t="str">
        <f>IF($T115=BF$1,MAX(BF$2:BF114)+$AK115,"")</f>
        <v/>
      </c>
      <c r="BG115" s="30" t="str">
        <f>IF($T115=BG$1,MAX(BG$2:BG114)+$AK115,"")</f>
        <v/>
      </c>
      <c r="BH115" s="30" t="str">
        <f>IF($T115=BH$1,MAX(BH$2:BH114)+$AK115,"")</f>
        <v/>
      </c>
      <c r="BI115" s="30" t="str">
        <f>IF($T115=BI$1,MAX(BI$2:BI114)+$AK115,"")</f>
        <v/>
      </c>
      <c r="BJ115" s="30" t="str">
        <f>IF($T115=BJ$1,MAX(BJ$2:BJ114)+$AK115,"")</f>
        <v/>
      </c>
      <c r="BK115" s="30" t="str">
        <f>IF($T115=BK$1,MAX(BK$2:BK114)+$AK115,"")</f>
        <v/>
      </c>
      <c r="BL115" s="30" t="str">
        <f>IF($T115=BL$1,MAX(BL$2:BL114)+$AK115,"")</f>
        <v/>
      </c>
      <c r="BM115" s="30" t="str">
        <f>IF($T115=BM$1,MAX(BM$2:BM114)+$AK115,"")</f>
        <v/>
      </c>
      <c r="BN115" s="30" t="str">
        <f>IF($T115=BN$1,MAX(BN$2:BN114)+$AK115,"")</f>
        <v/>
      </c>
      <c r="BO115" s="30" t="str">
        <f>IF($T115=BO$1,MAX(BO$2:BO114)+$AK115,"")</f>
        <v/>
      </c>
      <c r="BP115" s="30" t="str">
        <f>IF($T115=BP$1,MAX(BP$2:BP114)+$AK115,"")</f>
        <v/>
      </c>
      <c r="BQ115" s="30" t="str">
        <f>IF($T115=BQ$1,MAX(BQ$2:BQ114)+$AK115,"")</f>
        <v/>
      </c>
      <c r="BR115" s="30" t="str">
        <f>IF($T115=BR$1,MAX(BR$2:BR114)+$AK115,"")</f>
        <v/>
      </c>
      <c r="BS115" s="30" t="str">
        <f>IF($T115=BS$1,MAX(BS$2:BS114)+$AK115,"")</f>
        <v/>
      </c>
      <c r="BT115" s="30" t="str">
        <f>IF($T115=BT$1,MAX(BT$2:BT114)+$AK115,"")</f>
        <v/>
      </c>
    </row>
    <row r="116" spans="1:72" x14ac:dyDescent="0.2">
      <c r="A116" s="71">
        <f t="shared" si="101"/>
        <v>7511</v>
      </c>
      <c r="B116" s="23">
        <f t="shared" si="102"/>
        <v>0</v>
      </c>
      <c r="C116" s="29" t="str">
        <f t="shared" si="103"/>
        <v/>
      </c>
      <c r="D116" s="142"/>
      <c r="E116" s="143"/>
      <c r="F116" s="150"/>
      <c r="G116" s="138"/>
      <c r="H116" s="138"/>
      <c r="I116" s="1"/>
      <c r="J116" s="145"/>
      <c r="K116" s="231"/>
      <c r="L116" s="31" t="str">
        <f t="shared" si="60"/>
        <v/>
      </c>
      <c r="M116" s="30" t="str">
        <f t="shared" si="104"/>
        <v/>
      </c>
      <c r="N116" s="32" t="str">
        <f t="shared" si="105"/>
        <v/>
      </c>
      <c r="O116" s="32" t="str">
        <f t="shared" si="106"/>
        <v/>
      </c>
      <c r="P116" s="33" t="str">
        <f t="shared" si="107"/>
        <v/>
      </c>
      <c r="R116" s="30" t="str">
        <f t="shared" si="108"/>
        <v/>
      </c>
      <c r="U116" s="30" t="str">
        <f t="shared" si="53"/>
        <v/>
      </c>
      <c r="V116" s="32" t="str">
        <f t="shared" si="109"/>
        <v/>
      </c>
      <c r="W116" s="32" t="str">
        <f t="shared" si="110"/>
        <v/>
      </c>
      <c r="X116" s="28">
        <f t="shared" si="111"/>
        <v>11</v>
      </c>
      <c r="Y116" s="29">
        <f t="shared" si="112"/>
        <v>33</v>
      </c>
      <c r="Z116" s="29">
        <f t="shared" si="113"/>
        <v>17</v>
      </c>
      <c r="AA116" s="35" t="str">
        <f t="shared" si="114"/>
        <v/>
      </c>
      <c r="AB116" s="35">
        <f t="shared" si="115"/>
        <v>8</v>
      </c>
      <c r="AC116" s="35">
        <f t="shared" si="116"/>
        <v>41597</v>
      </c>
      <c r="AD116" s="35">
        <f t="shared" si="117"/>
        <v>5199</v>
      </c>
      <c r="AE116" s="28">
        <f t="shared" si="118"/>
        <v>1</v>
      </c>
      <c r="AF116" s="29">
        <f t="shared" si="119"/>
        <v>26</v>
      </c>
      <c r="AG116" s="29">
        <f t="shared" si="120"/>
        <v>39</v>
      </c>
      <c r="AH116" s="35">
        <f t="shared" si="121"/>
        <v>0</v>
      </c>
      <c r="AI116" s="34">
        <f t="shared" si="122"/>
        <v>-5792</v>
      </c>
      <c r="AJ116" s="34">
        <f t="shared" si="123"/>
        <v>-40550</v>
      </c>
      <c r="AK116" s="30" t="str">
        <f t="shared" si="124"/>
        <v/>
      </c>
      <c r="AL116" s="35">
        <f t="shared" si="125"/>
        <v>0</v>
      </c>
      <c r="AM116" s="35">
        <f t="shared" si="126"/>
        <v>56</v>
      </c>
      <c r="AN116" s="35">
        <f t="shared" si="127"/>
        <v>56</v>
      </c>
      <c r="AO116" s="35">
        <f t="shared" si="128"/>
        <v>0</v>
      </c>
      <c r="AP116" s="35">
        <f t="shared" si="129"/>
        <v>20.577777777777779</v>
      </c>
      <c r="AQ116" s="35">
        <f t="shared" si="130"/>
        <v>0</v>
      </c>
      <c r="AR116" s="28">
        <f t="shared" si="131"/>
        <v>0</v>
      </c>
      <c r="AS116" s="29">
        <f t="shared" si="132"/>
        <v>0</v>
      </c>
      <c r="AT116" s="29">
        <f t="shared" si="133"/>
        <v>0</v>
      </c>
      <c r="AU116" s="35">
        <f t="shared" si="134"/>
        <v>-8</v>
      </c>
      <c r="AV116" s="28">
        <f t="shared" si="135"/>
        <v>-1</v>
      </c>
      <c r="AW116" s="29">
        <f t="shared" si="136"/>
        <v>59</v>
      </c>
      <c r="AX116" s="29">
        <f t="shared" si="137"/>
        <v>52</v>
      </c>
      <c r="AY116" s="35">
        <f t="shared" si="138"/>
        <v>-2</v>
      </c>
      <c r="AZ116" s="28">
        <f t="shared" si="139"/>
        <v>-1</v>
      </c>
      <c r="BA116" s="29">
        <f t="shared" si="140"/>
        <v>59</v>
      </c>
      <c r="BB116" s="29">
        <f t="shared" si="141"/>
        <v>58</v>
      </c>
      <c r="BC116" s="35">
        <f t="shared" si="142"/>
        <v>0</v>
      </c>
      <c r="BD116" s="30" t="str">
        <f>IF($T116=BD$1,MAX(BD$2:BD115)+$AK116,"")</f>
        <v/>
      </c>
      <c r="BE116" s="30" t="str">
        <f>IF($T116=BE$1,MAX(BE$2:BE115)+$AK116,"")</f>
        <v/>
      </c>
      <c r="BF116" s="30" t="str">
        <f>IF($T116=BF$1,MAX(BF$2:BF115)+$AK116,"")</f>
        <v/>
      </c>
      <c r="BG116" s="30" t="str">
        <f>IF($T116=BG$1,MAX(BG$2:BG115)+$AK116,"")</f>
        <v/>
      </c>
      <c r="BH116" s="30" t="str">
        <f>IF($T116=BH$1,MAX(BH$2:BH115)+$AK116,"")</f>
        <v/>
      </c>
      <c r="BI116" s="30" t="str">
        <f>IF($T116=BI$1,MAX(BI$2:BI115)+$AK116,"")</f>
        <v/>
      </c>
      <c r="BJ116" s="30" t="str">
        <f>IF($T116=BJ$1,MAX(BJ$2:BJ115)+$AK116,"")</f>
        <v/>
      </c>
      <c r="BK116" s="30" t="str">
        <f>IF($T116=BK$1,MAX(BK$2:BK115)+$AK116,"")</f>
        <v/>
      </c>
      <c r="BL116" s="30" t="str">
        <f>IF($T116=BL$1,MAX(BL$2:BL115)+$AK116,"")</f>
        <v/>
      </c>
      <c r="BM116" s="30" t="str">
        <f>IF($T116=BM$1,MAX(BM$2:BM115)+$AK116,"")</f>
        <v/>
      </c>
      <c r="BN116" s="30" t="str">
        <f>IF($T116=BN$1,MAX(BN$2:BN115)+$AK116,"")</f>
        <v/>
      </c>
      <c r="BO116" s="30" t="str">
        <f>IF($T116=BO$1,MAX(BO$2:BO115)+$AK116,"")</f>
        <v/>
      </c>
      <c r="BP116" s="30" t="str">
        <f>IF($T116=BP$1,MAX(BP$2:BP115)+$AK116,"")</f>
        <v/>
      </c>
      <c r="BQ116" s="30" t="str">
        <f>IF($T116=BQ$1,MAX(BQ$2:BQ115)+$AK116,"")</f>
        <v/>
      </c>
      <c r="BR116" s="30" t="str">
        <f>IF($T116=BR$1,MAX(BR$2:BR115)+$AK116,"")</f>
        <v/>
      </c>
      <c r="BS116" s="30" t="str">
        <f>IF($T116=BS$1,MAX(BS$2:BS115)+$AK116,"")</f>
        <v/>
      </c>
      <c r="BT116" s="30" t="str">
        <f>IF($T116=BT$1,MAX(BT$2:BT115)+$AK116,"")</f>
        <v/>
      </c>
    </row>
    <row r="117" spans="1:72" x14ac:dyDescent="0.2">
      <c r="A117" s="71">
        <f t="shared" si="101"/>
        <v>7611</v>
      </c>
      <c r="B117" s="23">
        <f t="shared" si="102"/>
        <v>0</v>
      </c>
      <c r="C117" s="29" t="str">
        <f t="shared" si="103"/>
        <v/>
      </c>
      <c r="D117" s="142"/>
      <c r="E117" s="143"/>
      <c r="F117" s="150"/>
      <c r="G117" s="138"/>
      <c r="H117" s="138"/>
      <c r="I117" s="1"/>
      <c r="J117" s="145"/>
      <c r="K117" s="151"/>
      <c r="L117" s="31" t="str">
        <f t="shared" si="60"/>
        <v/>
      </c>
      <c r="M117" s="30" t="str">
        <f t="shared" si="104"/>
        <v/>
      </c>
      <c r="N117" s="32" t="str">
        <f t="shared" si="105"/>
        <v/>
      </c>
      <c r="O117" s="32" t="str">
        <f t="shared" si="106"/>
        <v/>
      </c>
      <c r="P117" s="33" t="str">
        <f t="shared" si="107"/>
        <v/>
      </c>
      <c r="R117" s="30" t="str">
        <f t="shared" si="108"/>
        <v/>
      </c>
      <c r="U117" s="30" t="str">
        <f t="shared" si="53"/>
        <v/>
      </c>
      <c r="V117" s="32" t="str">
        <f t="shared" si="109"/>
        <v/>
      </c>
      <c r="W117" s="32" t="str">
        <f t="shared" si="110"/>
        <v/>
      </c>
      <c r="X117" s="28">
        <f t="shared" si="111"/>
        <v>11</v>
      </c>
      <c r="Y117" s="29">
        <f t="shared" si="112"/>
        <v>33</v>
      </c>
      <c r="Z117" s="29">
        <f t="shared" si="113"/>
        <v>17</v>
      </c>
      <c r="AA117" s="35" t="str">
        <f t="shared" si="114"/>
        <v/>
      </c>
      <c r="AB117" s="35">
        <f t="shared" si="115"/>
        <v>8</v>
      </c>
      <c r="AC117" s="35">
        <f t="shared" si="116"/>
        <v>41597</v>
      </c>
      <c r="AD117" s="35">
        <f t="shared" si="117"/>
        <v>5199</v>
      </c>
      <c r="AE117" s="28">
        <f t="shared" si="118"/>
        <v>1</v>
      </c>
      <c r="AF117" s="29">
        <f t="shared" si="119"/>
        <v>26</v>
      </c>
      <c r="AG117" s="29">
        <f t="shared" si="120"/>
        <v>39</v>
      </c>
      <c r="AH117" s="35">
        <f t="shared" si="121"/>
        <v>0</v>
      </c>
      <c r="AI117" s="34">
        <f t="shared" si="122"/>
        <v>-5792</v>
      </c>
      <c r="AJ117" s="34">
        <f t="shared" si="123"/>
        <v>-40550</v>
      </c>
      <c r="AK117" s="30" t="str">
        <f t="shared" si="124"/>
        <v/>
      </c>
      <c r="AL117" s="35">
        <f t="shared" si="125"/>
        <v>0</v>
      </c>
      <c r="AM117" s="35">
        <f t="shared" si="126"/>
        <v>56</v>
      </c>
      <c r="AN117" s="35">
        <f t="shared" si="127"/>
        <v>56</v>
      </c>
      <c r="AO117" s="35">
        <f t="shared" si="128"/>
        <v>0</v>
      </c>
      <c r="AP117" s="35">
        <f t="shared" si="129"/>
        <v>20.577777777777779</v>
      </c>
      <c r="AQ117" s="35">
        <f t="shared" si="130"/>
        <v>0</v>
      </c>
      <c r="AR117" s="28">
        <f t="shared" si="131"/>
        <v>0</v>
      </c>
      <c r="AS117" s="29">
        <f t="shared" si="132"/>
        <v>0</v>
      </c>
      <c r="AT117" s="29">
        <f t="shared" si="133"/>
        <v>0</v>
      </c>
      <c r="AU117" s="35">
        <f t="shared" si="134"/>
        <v>-8</v>
      </c>
      <c r="AV117" s="28">
        <f t="shared" si="135"/>
        <v>-1</v>
      </c>
      <c r="AW117" s="29">
        <f t="shared" si="136"/>
        <v>59</v>
      </c>
      <c r="AX117" s="29">
        <f t="shared" si="137"/>
        <v>52</v>
      </c>
      <c r="AY117" s="35">
        <f t="shared" si="138"/>
        <v>-2</v>
      </c>
      <c r="AZ117" s="28">
        <f t="shared" si="139"/>
        <v>-1</v>
      </c>
      <c r="BA117" s="29">
        <f t="shared" si="140"/>
        <v>59</v>
      </c>
      <c r="BB117" s="29">
        <f t="shared" si="141"/>
        <v>58</v>
      </c>
      <c r="BC117" s="35">
        <f t="shared" si="142"/>
        <v>0</v>
      </c>
      <c r="BD117" s="30" t="str">
        <f>IF($T117=BD$1,MAX(BD$2:BD116)+$AK117,"")</f>
        <v/>
      </c>
      <c r="BE117" s="30" t="str">
        <f>IF($T117=BE$1,MAX(BE$2:BE116)+$AK117,"")</f>
        <v/>
      </c>
      <c r="BF117" s="30" t="str">
        <f>IF($T117=BF$1,MAX(BF$2:BF116)+$AK117,"")</f>
        <v/>
      </c>
      <c r="BG117" s="30" t="str">
        <f>IF($T117=BG$1,MAX(BG$2:BG116)+$AK117,"")</f>
        <v/>
      </c>
      <c r="BH117" s="30" t="str">
        <f>IF($T117=BH$1,MAX(BH$2:BH116)+$AK117,"")</f>
        <v/>
      </c>
      <c r="BI117" s="30" t="str">
        <f>IF($T117=BI$1,MAX(BI$2:BI116)+$AK117,"")</f>
        <v/>
      </c>
      <c r="BJ117" s="30" t="str">
        <f>IF($T117=BJ$1,MAX(BJ$2:BJ116)+$AK117,"")</f>
        <v/>
      </c>
      <c r="BK117" s="30" t="str">
        <f>IF($T117=BK$1,MAX(BK$2:BK116)+$AK117,"")</f>
        <v/>
      </c>
      <c r="BL117" s="30" t="str">
        <f>IF($T117=BL$1,MAX(BL$2:BL116)+$AK117,"")</f>
        <v/>
      </c>
      <c r="BM117" s="30" t="str">
        <f>IF($T117=BM$1,MAX(BM$2:BM116)+$AK117,"")</f>
        <v/>
      </c>
      <c r="BN117" s="30" t="str">
        <f>IF($T117=BN$1,MAX(BN$2:BN116)+$AK117,"")</f>
        <v/>
      </c>
      <c r="BO117" s="30" t="str">
        <f>IF($T117=BO$1,MAX(BO$2:BO116)+$AK117,"")</f>
        <v/>
      </c>
      <c r="BP117" s="30" t="str">
        <f>IF($T117=BP$1,MAX(BP$2:BP116)+$AK117,"")</f>
        <v/>
      </c>
      <c r="BQ117" s="30" t="str">
        <f>IF($T117=BQ$1,MAX(BQ$2:BQ116)+$AK117,"")</f>
        <v/>
      </c>
      <c r="BR117" s="30" t="str">
        <f>IF($T117=BR$1,MAX(BR$2:BR116)+$AK117,"")</f>
        <v/>
      </c>
      <c r="BS117" s="30" t="str">
        <f>IF($T117=BS$1,MAX(BS$2:BS116)+$AK117,"")</f>
        <v/>
      </c>
      <c r="BT117" s="30" t="str">
        <f>IF($T117=BT$1,MAX(BT$2:BT116)+$AK117,"")</f>
        <v/>
      </c>
    </row>
    <row r="118" spans="1:72" x14ac:dyDescent="0.2">
      <c r="A118" s="71">
        <f t="shared" si="101"/>
        <v>7711</v>
      </c>
      <c r="B118" s="23">
        <f t="shared" si="102"/>
        <v>0</v>
      </c>
      <c r="C118" s="29" t="str">
        <f t="shared" si="103"/>
        <v/>
      </c>
      <c r="D118" s="142"/>
      <c r="E118" s="143"/>
      <c r="F118" s="150"/>
      <c r="G118" s="138"/>
      <c r="H118" s="138"/>
      <c r="I118" s="1"/>
      <c r="J118" s="145"/>
      <c r="K118" s="155"/>
      <c r="L118" s="31" t="str">
        <f t="shared" si="60"/>
        <v/>
      </c>
      <c r="M118" s="30" t="str">
        <f t="shared" si="104"/>
        <v/>
      </c>
      <c r="N118" s="32" t="str">
        <f t="shared" si="105"/>
        <v/>
      </c>
      <c r="O118" s="32" t="str">
        <f t="shared" si="106"/>
        <v/>
      </c>
      <c r="P118" s="33" t="str">
        <f t="shared" si="107"/>
        <v/>
      </c>
      <c r="R118" s="30" t="str">
        <f t="shared" si="108"/>
        <v/>
      </c>
      <c r="U118" s="30" t="str">
        <f t="shared" si="53"/>
        <v/>
      </c>
      <c r="V118" s="32" t="str">
        <f t="shared" si="109"/>
        <v/>
      </c>
      <c r="W118" s="32" t="str">
        <f t="shared" si="110"/>
        <v/>
      </c>
      <c r="X118" s="28">
        <f t="shared" si="111"/>
        <v>11</v>
      </c>
      <c r="Y118" s="29">
        <f t="shared" si="112"/>
        <v>33</v>
      </c>
      <c r="Z118" s="29">
        <f t="shared" si="113"/>
        <v>17</v>
      </c>
      <c r="AA118" s="35" t="str">
        <f t="shared" si="114"/>
        <v/>
      </c>
      <c r="AB118" s="35">
        <f t="shared" si="115"/>
        <v>8</v>
      </c>
      <c r="AC118" s="35">
        <f t="shared" si="116"/>
        <v>41597</v>
      </c>
      <c r="AD118" s="35">
        <f t="shared" si="117"/>
        <v>5199</v>
      </c>
      <c r="AE118" s="28">
        <f t="shared" si="118"/>
        <v>1</v>
      </c>
      <c r="AF118" s="29">
        <f t="shared" si="119"/>
        <v>26</v>
      </c>
      <c r="AG118" s="29">
        <f t="shared" si="120"/>
        <v>39</v>
      </c>
      <c r="AH118" s="35">
        <f t="shared" si="121"/>
        <v>0</v>
      </c>
      <c r="AI118" s="34">
        <f t="shared" si="122"/>
        <v>-5792</v>
      </c>
      <c r="AJ118" s="34">
        <f t="shared" si="123"/>
        <v>-40550</v>
      </c>
      <c r="AK118" s="30" t="str">
        <f t="shared" si="124"/>
        <v/>
      </c>
      <c r="AL118" s="35">
        <f t="shared" si="125"/>
        <v>0</v>
      </c>
      <c r="AM118" s="35">
        <f t="shared" si="126"/>
        <v>56</v>
      </c>
      <c r="AN118" s="35">
        <f t="shared" si="127"/>
        <v>56</v>
      </c>
      <c r="AO118" s="35">
        <f t="shared" si="128"/>
        <v>0</v>
      </c>
      <c r="AP118" s="35">
        <f t="shared" si="129"/>
        <v>20.577777777777779</v>
      </c>
      <c r="AQ118" s="35">
        <f t="shared" si="130"/>
        <v>0</v>
      </c>
      <c r="AR118" s="28">
        <f t="shared" si="131"/>
        <v>0</v>
      </c>
      <c r="AS118" s="29">
        <f t="shared" si="132"/>
        <v>0</v>
      </c>
      <c r="AT118" s="29">
        <f t="shared" si="133"/>
        <v>0</v>
      </c>
      <c r="AU118" s="35">
        <f t="shared" si="134"/>
        <v>-8</v>
      </c>
      <c r="AV118" s="28">
        <f t="shared" si="135"/>
        <v>-1</v>
      </c>
      <c r="AW118" s="29">
        <f t="shared" si="136"/>
        <v>59</v>
      </c>
      <c r="AX118" s="29">
        <f t="shared" si="137"/>
        <v>52</v>
      </c>
      <c r="AY118" s="35">
        <f t="shared" si="138"/>
        <v>-2</v>
      </c>
      <c r="AZ118" s="28">
        <f t="shared" si="139"/>
        <v>-1</v>
      </c>
      <c r="BA118" s="29">
        <f t="shared" si="140"/>
        <v>59</v>
      </c>
      <c r="BB118" s="29">
        <f t="shared" si="141"/>
        <v>58</v>
      </c>
      <c r="BC118" s="35">
        <f t="shared" si="142"/>
        <v>0</v>
      </c>
      <c r="BD118" s="30" t="str">
        <f>IF($T118=BD$1,MAX(BD$2:BD117)+$AK118,"")</f>
        <v/>
      </c>
      <c r="BE118" s="30" t="str">
        <f>IF($T118=BE$1,MAX(BE$2:BE117)+$AK118,"")</f>
        <v/>
      </c>
      <c r="BF118" s="30" t="str">
        <f>IF($T118=BF$1,MAX(BF$2:BF117)+$AK118,"")</f>
        <v/>
      </c>
      <c r="BG118" s="30" t="str">
        <f>IF($T118=BG$1,MAX(BG$2:BG117)+$AK118,"")</f>
        <v/>
      </c>
      <c r="BH118" s="30" t="str">
        <f>IF($T118=BH$1,MAX(BH$2:BH117)+$AK118,"")</f>
        <v/>
      </c>
      <c r="BI118" s="30" t="str">
        <f>IF($T118=BI$1,MAX(BI$2:BI117)+$AK118,"")</f>
        <v/>
      </c>
      <c r="BJ118" s="30" t="str">
        <f>IF($T118=BJ$1,MAX(BJ$2:BJ117)+$AK118,"")</f>
        <v/>
      </c>
      <c r="BK118" s="30" t="str">
        <f>IF($T118=BK$1,MAX(BK$2:BK117)+$AK118,"")</f>
        <v/>
      </c>
      <c r="BL118" s="30" t="str">
        <f>IF($T118=BL$1,MAX(BL$2:BL117)+$AK118,"")</f>
        <v/>
      </c>
      <c r="BM118" s="30" t="str">
        <f>IF($T118=BM$1,MAX(BM$2:BM117)+$AK118,"")</f>
        <v/>
      </c>
      <c r="BN118" s="30" t="str">
        <f>IF($T118=BN$1,MAX(BN$2:BN117)+$AK118,"")</f>
        <v/>
      </c>
      <c r="BO118" s="30" t="str">
        <f>IF($T118=BO$1,MAX(BO$2:BO117)+$AK118,"")</f>
        <v/>
      </c>
      <c r="BP118" s="30" t="str">
        <f>IF($T118=BP$1,MAX(BP$2:BP117)+$AK118,"")</f>
        <v/>
      </c>
      <c r="BQ118" s="30" t="str">
        <f>IF($T118=BQ$1,MAX(BQ$2:BQ117)+$AK118,"")</f>
        <v/>
      </c>
      <c r="BR118" s="30" t="str">
        <f>IF($T118=BR$1,MAX(BR$2:BR117)+$AK118,"")</f>
        <v/>
      </c>
      <c r="BS118" s="30" t="str">
        <f>IF($T118=BS$1,MAX(BS$2:BS117)+$AK118,"")</f>
        <v/>
      </c>
      <c r="BT118" s="30" t="str">
        <f>IF($T118=BT$1,MAX(BT$2:BT117)+$AK118,"")</f>
        <v/>
      </c>
    </row>
    <row r="119" spans="1:72" x14ac:dyDescent="0.2">
      <c r="A119" s="71">
        <f t="shared" ref="A119:A134" si="143">IF(D119="",A118+100,AI119*100+YEAR(D119)-2000)</f>
        <v>7811</v>
      </c>
      <c r="B119" s="23">
        <f t="shared" si="63"/>
        <v>0</v>
      </c>
      <c r="C119" s="29" t="str">
        <f t="shared" si="103"/>
        <v/>
      </c>
      <c r="D119" s="142"/>
      <c r="E119" s="143"/>
      <c r="F119" s="150"/>
      <c r="G119" s="138"/>
      <c r="H119" s="138"/>
      <c r="I119" s="1"/>
      <c r="J119" s="145"/>
      <c r="K119" s="151"/>
      <c r="L119" s="31" t="str">
        <f t="shared" si="60"/>
        <v/>
      </c>
      <c r="M119" s="30" t="str">
        <f t="shared" si="49"/>
        <v/>
      </c>
      <c r="N119" s="32" t="str">
        <f t="shared" si="105"/>
        <v/>
      </c>
      <c r="O119" s="32" t="str">
        <f t="shared" si="106"/>
        <v/>
      </c>
      <c r="P119" s="33" t="str">
        <f t="shared" ref="P119:P174" si="144">IF(L119="g","",IF(L119="b","",IF(AH119=0,"",AR119*10000+AS119*100+AT119)))</f>
        <v/>
      </c>
      <c r="R119" s="30" t="str">
        <f t="shared" si="50"/>
        <v/>
      </c>
      <c r="U119" s="30" t="str">
        <f t="shared" si="53"/>
        <v/>
      </c>
      <c r="V119" s="32" t="str">
        <f t="shared" si="109"/>
        <v/>
      </c>
      <c r="W119" s="32" t="str">
        <f t="shared" si="110"/>
        <v/>
      </c>
      <c r="X119" s="28">
        <f t="shared" si="111"/>
        <v>11</v>
      </c>
      <c r="Y119" s="29">
        <f t="shared" si="112"/>
        <v>33</v>
      </c>
      <c r="Z119" s="29">
        <f t="shared" si="113"/>
        <v>17</v>
      </c>
      <c r="AA119" s="35" t="str">
        <f t="shared" si="114"/>
        <v/>
      </c>
      <c r="AB119" s="35">
        <f t="shared" si="61"/>
        <v>8</v>
      </c>
      <c r="AC119" s="35">
        <f t="shared" si="62"/>
        <v>41597</v>
      </c>
      <c r="AD119" s="35">
        <f t="shared" si="48"/>
        <v>5199</v>
      </c>
      <c r="AE119" s="28">
        <f t="shared" si="14"/>
        <v>1</v>
      </c>
      <c r="AF119" s="29">
        <f t="shared" si="119"/>
        <v>26</v>
      </c>
      <c r="AG119" s="29">
        <f t="shared" si="120"/>
        <v>39</v>
      </c>
      <c r="AH119" s="35">
        <f t="shared" si="121"/>
        <v>0</v>
      </c>
      <c r="AI119" s="34">
        <f t="shared" si="54"/>
        <v>-5792</v>
      </c>
      <c r="AJ119" s="34">
        <f t="shared" si="55"/>
        <v>-40550</v>
      </c>
      <c r="AK119" s="30" t="str">
        <f t="shared" si="124"/>
        <v/>
      </c>
      <c r="AL119" s="35">
        <f t="shared" si="56"/>
        <v>0</v>
      </c>
      <c r="AM119" s="35">
        <f t="shared" si="57"/>
        <v>56</v>
      </c>
      <c r="AN119" s="35">
        <f t="shared" si="58"/>
        <v>56</v>
      </c>
      <c r="AO119" s="35">
        <f t="shared" si="51"/>
        <v>0</v>
      </c>
      <c r="AP119" s="35">
        <f t="shared" ref="AP119:AP165" si="145">IF(L119="b",AP118+AK119,AP118)</f>
        <v>20.577777777777779</v>
      </c>
      <c r="AQ119" s="35">
        <f t="shared" si="130"/>
        <v>0</v>
      </c>
      <c r="AR119" s="28">
        <f t="shared" si="20"/>
        <v>0</v>
      </c>
      <c r="AS119" s="29">
        <f t="shared" si="132"/>
        <v>0</v>
      </c>
      <c r="AT119" s="29">
        <f t="shared" si="133"/>
        <v>0</v>
      </c>
      <c r="AU119" s="35">
        <f t="shared" si="134"/>
        <v>-8</v>
      </c>
      <c r="AV119" s="28">
        <f t="shared" si="24"/>
        <v>-1</v>
      </c>
      <c r="AW119" s="29">
        <f t="shared" si="136"/>
        <v>59</v>
      </c>
      <c r="AX119" s="29">
        <f t="shared" si="137"/>
        <v>52</v>
      </c>
      <c r="AY119" s="35">
        <f t="shared" si="138"/>
        <v>-2</v>
      </c>
      <c r="AZ119" s="28">
        <f t="shared" si="28"/>
        <v>-1</v>
      </c>
      <c r="BA119" s="29">
        <f t="shared" si="140"/>
        <v>59</v>
      </c>
      <c r="BB119" s="29">
        <f t="shared" si="141"/>
        <v>58</v>
      </c>
      <c r="BC119" s="35">
        <f t="shared" si="59"/>
        <v>0</v>
      </c>
      <c r="BD119" s="30" t="str">
        <f>IF($T119=BD$1,MAX(BD$2:BD118)+$AK119,"")</f>
        <v/>
      </c>
      <c r="BE119" s="30" t="str">
        <f>IF($T119=BE$1,MAX(BE$2:BE118)+$AK119,"")</f>
        <v/>
      </c>
      <c r="BF119" s="30" t="str">
        <f>IF($T119=BF$1,MAX(BF$2:BF118)+$AK119,"")</f>
        <v/>
      </c>
      <c r="BG119" s="30" t="str">
        <f>IF($T119=BG$1,MAX(BG$2:BG118)+$AK119,"")</f>
        <v/>
      </c>
      <c r="BH119" s="30" t="str">
        <f>IF($T119=BH$1,MAX(BH$2:BH118)+$AK119,"")</f>
        <v/>
      </c>
      <c r="BI119" s="30" t="str">
        <f>IF($T119=BI$1,MAX(BI$2:BI118)+$AK119,"")</f>
        <v/>
      </c>
      <c r="BJ119" s="30" t="str">
        <f>IF($T119=BJ$1,MAX(BJ$2:BJ118)+$AK119,"")</f>
        <v/>
      </c>
      <c r="BK119" s="30" t="str">
        <f>IF($T119=BK$1,MAX(BK$2:BK118)+$AK119,"")</f>
        <v/>
      </c>
      <c r="BL119" s="30" t="str">
        <f>IF($T119=BL$1,MAX(BL$2:BL118)+$AK119,"")</f>
        <v/>
      </c>
      <c r="BM119" s="30" t="str">
        <f>IF($T119=BM$1,MAX(BM$2:BM118)+$AK119,"")</f>
        <v/>
      </c>
      <c r="BN119" s="30" t="str">
        <f>IF($T119=BN$1,MAX(BN$2:BN118)+$AK119,"")</f>
        <v/>
      </c>
      <c r="BO119" s="30" t="str">
        <f>IF($T119=BO$1,MAX(BO$2:BO118)+$AK119,"")</f>
        <v/>
      </c>
      <c r="BP119" s="30" t="str">
        <f>IF($T119=BP$1,MAX(BP$2:BP118)+$AK119,"")</f>
        <v/>
      </c>
      <c r="BQ119" s="30" t="str">
        <f>IF($T119=BQ$1,MAX(BQ$2:BQ118)+$AK119,"")</f>
        <v/>
      </c>
      <c r="BR119" s="30" t="str">
        <f>IF($T119=BR$1,MAX(BR$2:BR118)+$AK119,"")</f>
        <v/>
      </c>
      <c r="BS119" s="30" t="str">
        <f>IF($T119=BS$1,MAX(BS$2:BS118)+$AK119,"")</f>
        <v/>
      </c>
      <c r="BT119" s="30" t="str">
        <f>IF($T119=BT$1,MAX(BT$2:BT118)+$AK119,"")</f>
        <v/>
      </c>
    </row>
    <row r="120" spans="1:72" x14ac:dyDescent="0.2">
      <c r="A120" s="71">
        <f t="shared" si="143"/>
        <v>7911</v>
      </c>
      <c r="B120" s="23">
        <f t="shared" si="63"/>
        <v>0</v>
      </c>
      <c r="C120" s="29" t="str">
        <f t="shared" si="103"/>
        <v/>
      </c>
      <c r="D120" s="142"/>
      <c r="E120" s="143"/>
      <c r="F120" s="150"/>
      <c r="G120" s="138"/>
      <c r="H120" s="138"/>
      <c r="I120" s="1"/>
      <c r="J120" s="145"/>
      <c r="K120" s="151"/>
      <c r="L120" s="31" t="str">
        <f t="shared" si="60"/>
        <v/>
      </c>
      <c r="M120" s="30" t="str">
        <f t="shared" si="49"/>
        <v/>
      </c>
      <c r="N120" s="32" t="str">
        <f t="shared" si="105"/>
        <v/>
      </c>
      <c r="O120" s="32" t="str">
        <f t="shared" si="106"/>
        <v/>
      </c>
      <c r="P120" s="33" t="str">
        <f t="shared" si="144"/>
        <v/>
      </c>
      <c r="R120" s="30" t="str">
        <f t="shared" si="50"/>
        <v/>
      </c>
      <c r="U120" s="30" t="str">
        <f t="shared" si="53"/>
        <v/>
      </c>
      <c r="V120" s="32" t="str">
        <f t="shared" si="109"/>
        <v/>
      </c>
      <c r="W120" s="32" t="str">
        <f t="shared" si="110"/>
        <v/>
      </c>
      <c r="X120" s="28">
        <f t="shared" si="111"/>
        <v>11</v>
      </c>
      <c r="Y120" s="29">
        <f t="shared" si="112"/>
        <v>33</v>
      </c>
      <c r="Z120" s="29">
        <f t="shared" si="113"/>
        <v>17</v>
      </c>
      <c r="AA120" s="35" t="str">
        <f t="shared" si="114"/>
        <v/>
      </c>
      <c r="AB120" s="35">
        <f t="shared" si="61"/>
        <v>8</v>
      </c>
      <c r="AC120" s="35">
        <f t="shared" si="62"/>
        <v>41597</v>
      </c>
      <c r="AD120" s="35">
        <f t="shared" si="48"/>
        <v>5199</v>
      </c>
      <c r="AE120" s="28">
        <f t="shared" si="14"/>
        <v>1</v>
      </c>
      <c r="AF120" s="29">
        <f t="shared" si="119"/>
        <v>26</v>
      </c>
      <c r="AG120" s="29">
        <f t="shared" si="120"/>
        <v>39</v>
      </c>
      <c r="AH120" s="35">
        <f t="shared" si="121"/>
        <v>0</v>
      </c>
      <c r="AI120" s="34">
        <f t="shared" si="54"/>
        <v>-5792</v>
      </c>
      <c r="AJ120" s="34">
        <f t="shared" si="55"/>
        <v>-40550</v>
      </c>
      <c r="AK120" s="30" t="str">
        <f t="shared" si="124"/>
        <v/>
      </c>
      <c r="AL120" s="35">
        <f t="shared" si="56"/>
        <v>0</v>
      </c>
      <c r="AM120" s="35">
        <f t="shared" si="57"/>
        <v>56</v>
      </c>
      <c r="AN120" s="35">
        <f t="shared" si="58"/>
        <v>56</v>
      </c>
      <c r="AO120" s="35">
        <f t="shared" si="51"/>
        <v>0</v>
      </c>
      <c r="AP120" s="35">
        <f t="shared" si="145"/>
        <v>20.577777777777779</v>
      </c>
      <c r="AQ120" s="35">
        <f t="shared" si="130"/>
        <v>0</v>
      </c>
      <c r="AR120" s="28">
        <f t="shared" si="20"/>
        <v>0</v>
      </c>
      <c r="AS120" s="29">
        <f t="shared" si="132"/>
        <v>0</v>
      </c>
      <c r="AT120" s="29">
        <f t="shared" si="133"/>
        <v>0</v>
      </c>
      <c r="AU120" s="35">
        <f t="shared" si="134"/>
        <v>-8</v>
      </c>
      <c r="AV120" s="28">
        <f t="shared" si="24"/>
        <v>-1</v>
      </c>
      <c r="AW120" s="29">
        <f t="shared" si="136"/>
        <v>59</v>
      </c>
      <c r="AX120" s="29">
        <f t="shared" si="137"/>
        <v>52</v>
      </c>
      <c r="AY120" s="35">
        <f t="shared" si="138"/>
        <v>-2</v>
      </c>
      <c r="AZ120" s="28">
        <f t="shared" si="28"/>
        <v>-1</v>
      </c>
      <c r="BA120" s="29">
        <f t="shared" si="140"/>
        <v>59</v>
      </c>
      <c r="BB120" s="29">
        <f t="shared" si="141"/>
        <v>58</v>
      </c>
      <c r="BC120" s="35">
        <f t="shared" si="59"/>
        <v>0</v>
      </c>
      <c r="BD120" s="30" t="str">
        <f>IF($T120=BD$1,MAX(BD$2:BD119)+$AK120,"")</f>
        <v/>
      </c>
      <c r="BE120" s="30" t="str">
        <f>IF($T120=BE$1,MAX(BE$2:BE119)+$AK120,"")</f>
        <v/>
      </c>
      <c r="BF120" s="30" t="str">
        <f>IF($T120=BF$1,MAX(BF$2:BF119)+$AK120,"")</f>
        <v/>
      </c>
      <c r="BG120" s="30" t="str">
        <f>IF($T120=BG$1,MAX(BG$2:BG119)+$AK120,"")</f>
        <v/>
      </c>
      <c r="BH120" s="30" t="str">
        <f>IF($T120=BH$1,MAX(BH$2:BH119)+$AK120,"")</f>
        <v/>
      </c>
      <c r="BI120" s="30" t="str">
        <f>IF($T120=BI$1,MAX(BI$2:BI119)+$AK120,"")</f>
        <v/>
      </c>
      <c r="BJ120" s="30" t="str">
        <f>IF($T120=BJ$1,MAX(BJ$2:BJ119)+$AK120,"")</f>
        <v/>
      </c>
      <c r="BK120" s="30" t="str">
        <f>IF($T120=BK$1,MAX(BK$2:BK119)+$AK120,"")</f>
        <v/>
      </c>
      <c r="BL120" s="30" t="str">
        <f>IF($T120=BL$1,MAX(BL$2:BL119)+$AK120,"")</f>
        <v/>
      </c>
      <c r="BM120" s="30" t="str">
        <f>IF($T120=BM$1,MAX(BM$2:BM119)+$AK120,"")</f>
        <v/>
      </c>
      <c r="BN120" s="30" t="str">
        <f>IF($T120=BN$1,MAX(BN$2:BN119)+$AK120,"")</f>
        <v/>
      </c>
      <c r="BO120" s="30" t="str">
        <f>IF($T120=BO$1,MAX(BO$2:BO119)+$AK120,"")</f>
        <v/>
      </c>
      <c r="BP120" s="30" t="str">
        <f>IF($T120=BP$1,MAX(BP$2:BP119)+$AK120,"")</f>
        <v/>
      </c>
      <c r="BQ120" s="30" t="str">
        <f>IF($T120=BQ$1,MAX(BQ$2:BQ119)+$AK120,"")</f>
        <v/>
      </c>
      <c r="BR120" s="30" t="str">
        <f>IF($T120=BR$1,MAX(BR$2:BR119)+$AK120,"")</f>
        <v/>
      </c>
      <c r="BS120" s="30" t="str">
        <f>IF($T120=BS$1,MAX(BS$2:BS119)+$AK120,"")</f>
        <v/>
      </c>
      <c r="BT120" s="30" t="str">
        <f>IF($T120=BT$1,MAX(BT$2:BT119)+$AK120,"")</f>
        <v/>
      </c>
    </row>
    <row r="121" spans="1:72" x14ac:dyDescent="0.2">
      <c r="A121" s="71">
        <f t="shared" si="143"/>
        <v>8011</v>
      </c>
      <c r="B121" s="23">
        <f>IF(AB121=AB120,0,AB121)</f>
        <v>0</v>
      </c>
      <c r="C121" s="29" t="str">
        <f>IF(AH121=1,"So",IF(AH121=2,"Mo",IF(AH121=3,"Di",IF(AH121=4,"Mi",IF(AH121=5,"Do",IF(AH121=6,"Fr",IF(AH121=7,"Sa",IF(D121=0,""))))))))</f>
        <v/>
      </c>
      <c r="D121" s="142"/>
      <c r="E121" s="143"/>
      <c r="F121" s="150"/>
      <c r="G121" s="138"/>
      <c r="H121" s="138"/>
      <c r="I121" s="1"/>
      <c r="J121" s="145"/>
      <c r="K121" s="245"/>
      <c r="L121" s="31" t="str">
        <f t="shared" si="60"/>
        <v/>
      </c>
      <c r="M121" s="30" t="str">
        <f>IF(L121="l",AL121,(IF(L121="s",AN121,(IF(L121="r",AO121,(IF(L121="k",AM121,(IF(L121="b",AP121,(IF(L121="g",BC121,(IF(L121="","")))))))))))))</f>
        <v/>
      </c>
      <c r="N121" s="32" t="str">
        <f>IF(H121="","",AE121*10000+AF121*100+AG121)</f>
        <v/>
      </c>
      <c r="O121" s="32" t="str">
        <f>IF(H121="","",X121*10000+Y121*100+Z121)</f>
        <v/>
      </c>
      <c r="P121" s="33" t="str">
        <f>IF(L121="g","",IF(L121="b","",IF(AH121=0,"",AR121*10000+AS121*100+AT121)))</f>
        <v/>
      </c>
      <c r="R121" s="30" t="str">
        <f>IF(P121="","",IF(L121="l",((K121*U121*1000)/AA121)*3.6,(IF(L121="s",((K121*1000)/AA121)*3.6,(IF(L121="k",((K121*1000)/AA121)*3.6,(IF(L121="r",((K121*1000)/AA121)*3.6,(IF(L121="",""))))))))))</f>
        <v/>
      </c>
      <c r="U121" s="30" t="str">
        <f t="shared" si="53"/>
        <v/>
      </c>
      <c r="V121" s="32" t="str">
        <f>IF(G121="","",AZ121*10000+BA121*100+BB121)</f>
        <v/>
      </c>
      <c r="W121" s="32" t="str">
        <f>IF(H121="","",AV121*10000+AW121*100+AX121)</f>
        <v/>
      </c>
      <c r="X121" s="28">
        <f>INT(AC121/3600)</f>
        <v>11</v>
      </c>
      <c r="Y121" s="29">
        <f>INT((AC121-(X121*3600))/60)</f>
        <v>33</v>
      </c>
      <c r="Z121" s="29">
        <f>AC121-(X121*3600)-(Y121*60)</f>
        <v>17</v>
      </c>
      <c r="AA121" s="35" t="str">
        <f>IF(H121="","",F121*3600+G121*60+H121)</f>
        <v/>
      </c>
      <c r="AB121" s="35">
        <f>IF(H121="",AB120,AB120+1)</f>
        <v>8</v>
      </c>
      <c r="AC121" s="35">
        <f>IF(H121="",AC120,AC120+AA121)</f>
        <v>41597</v>
      </c>
      <c r="AD121" s="35">
        <f>INT(AC121/AB121)</f>
        <v>5199</v>
      </c>
      <c r="AE121" s="28">
        <f>INT(AD121/3600)</f>
        <v>1</v>
      </c>
      <c r="AF121" s="29">
        <f>INT((AD121-(AE121*3600))/60)</f>
        <v>26</v>
      </c>
      <c r="AG121" s="29">
        <f>INT(AD121-(AE121*3600)-(AF121*60))</f>
        <v>39</v>
      </c>
      <c r="AH121" s="35">
        <f>IF(D121="",0,WEEKDAY(D121))</f>
        <v>0</v>
      </c>
      <c r="AI121" s="34">
        <f>INT((D121+$AI$36)/7)</f>
        <v>-5792</v>
      </c>
      <c r="AJ121" s="34">
        <f>INT(D121+$AJ$36)</f>
        <v>-40550</v>
      </c>
      <c r="AK121" s="30" t="str">
        <f>IF(L121="l",U121*K121,(IF(L121="s",K121,(IF(L121="r",K121,(IF(L121="k",K121,(IF(L121="b",AA121/360,(IF(L121="g",AA121/900,(IF(L121="","")))))))))))))</f>
        <v/>
      </c>
      <c r="AL121" s="35">
        <f>IF(L121="l",AL120+K121*U121,AL120)</f>
        <v>0</v>
      </c>
      <c r="AM121" s="35">
        <f>IF(L121="k",AM120+K121,AM120)</f>
        <v>56</v>
      </c>
      <c r="AN121" s="35">
        <f>IF(L121="s",AN120+K121,AN120)</f>
        <v>56</v>
      </c>
      <c r="AO121" s="35">
        <f>IF(L121="r",AO120+K121,AO120)</f>
        <v>0</v>
      </c>
      <c r="AP121" s="35">
        <f>IF(L121="b",AP120+AK121,AP120)</f>
        <v>20.577777777777779</v>
      </c>
      <c r="AQ121" s="35">
        <f>IF(AA121="",0,INT(AA121/AK121))</f>
        <v>0</v>
      </c>
      <c r="AR121" s="28">
        <f>INT(AQ121/3600)</f>
        <v>0</v>
      </c>
      <c r="AS121" s="29">
        <f>INT((AQ121-(AR121*3600))/60)</f>
        <v>0</v>
      </c>
      <c r="AT121" s="29">
        <f>INT(AQ121-(AR121*3600)-(AS121*60))</f>
        <v>0</v>
      </c>
      <c r="AU121" s="35">
        <f>INT(AC121/AI121)</f>
        <v>-8</v>
      </c>
      <c r="AV121" s="28">
        <f>INT(AU121/3600)</f>
        <v>-1</v>
      </c>
      <c r="AW121" s="29">
        <f>INT((AU121-(AV121*3600))/60)</f>
        <v>59</v>
      </c>
      <c r="AX121" s="29">
        <f>INT(AU121-(AV121*3600)-(AW121*60))</f>
        <v>52</v>
      </c>
      <c r="AY121" s="35">
        <f>INT(AC121/AJ121)</f>
        <v>-2</v>
      </c>
      <c r="AZ121" s="28">
        <f>INT(AY121/3600)</f>
        <v>-1</v>
      </c>
      <c r="BA121" s="29">
        <f>INT((AY121-(AZ121*3600))/60)</f>
        <v>59</v>
      </c>
      <c r="BB121" s="29">
        <f>INT(AY121-(AZ121*3600)-(BA121*60))</f>
        <v>58</v>
      </c>
      <c r="BC121" s="35">
        <f>IF(L121="g",BC120+AK121,BC120)</f>
        <v>0</v>
      </c>
      <c r="BD121" s="30" t="str">
        <f>IF($T121=BD$1,MAX(BD$2:BD120)+$AK121,"")</f>
        <v/>
      </c>
      <c r="BE121" s="30" t="str">
        <f>IF($T121=BE$1,MAX(BE$2:BE120)+$AK121,"")</f>
        <v/>
      </c>
      <c r="BF121" s="30" t="str">
        <f>IF($T121=BF$1,MAX(BF$2:BF120)+$AK121,"")</f>
        <v/>
      </c>
      <c r="BG121" s="30" t="str">
        <f>IF($T121=BG$1,MAX(BG$2:BG120)+$AK121,"")</f>
        <v/>
      </c>
      <c r="BH121" s="30" t="str">
        <f>IF($T121=BH$1,MAX(BH$2:BH120)+$AK121,"")</f>
        <v/>
      </c>
      <c r="BI121" s="30" t="str">
        <f>IF($T121=BI$1,MAX(BI$2:BI120)+$AK121,"")</f>
        <v/>
      </c>
      <c r="BJ121" s="30" t="str">
        <f>IF($T121=BJ$1,MAX(BJ$2:BJ120)+$AK121,"")</f>
        <v/>
      </c>
      <c r="BK121" s="30" t="str">
        <f>IF($T121=BK$1,MAX(BK$2:BK120)+$AK121,"")</f>
        <v/>
      </c>
      <c r="BL121" s="30" t="str">
        <f>IF($T121=BL$1,MAX(BL$2:BL120)+$AK121,"")</f>
        <v/>
      </c>
      <c r="BM121" s="30" t="str">
        <f>IF($T121=BM$1,MAX(BM$2:BM120)+$AK121,"")</f>
        <v/>
      </c>
      <c r="BN121" s="30" t="str">
        <f>IF($T121=BN$1,MAX(BN$2:BN120)+$AK121,"")</f>
        <v/>
      </c>
      <c r="BO121" s="30" t="str">
        <f>IF($T121=BO$1,MAX(BO$2:BO120)+$AK121,"")</f>
        <v/>
      </c>
      <c r="BP121" s="30" t="str">
        <f>IF($T121=BP$1,MAX(BP$2:BP120)+$AK121,"")</f>
        <v/>
      </c>
      <c r="BQ121" s="30" t="str">
        <f>IF($T121=BQ$1,MAX(BQ$2:BQ120)+$AK121,"")</f>
        <v/>
      </c>
      <c r="BR121" s="30" t="str">
        <f>IF($T121=BR$1,MAX(BR$2:BR120)+$AK121,"")</f>
        <v/>
      </c>
      <c r="BS121" s="30" t="str">
        <f>IF($T121=BS$1,MAX(BS$2:BS120)+$AK121,"")</f>
        <v/>
      </c>
      <c r="BT121" s="30" t="str">
        <f>IF($T121=BT$1,MAX(BT$2:BT120)+$AK121,"")</f>
        <v/>
      </c>
    </row>
    <row r="122" spans="1:72" x14ac:dyDescent="0.2">
      <c r="A122" s="71">
        <f t="shared" si="143"/>
        <v>8111</v>
      </c>
      <c r="B122" s="23">
        <f>IF(AB122=AB121,0,AB122)</f>
        <v>0</v>
      </c>
      <c r="C122" s="29" t="str">
        <f>IF(AH122=1,"So",IF(AH122=2,"Mo",IF(AH122=3,"Di",IF(AH122=4,"Mi",IF(AH122=5,"Do",IF(AH122=6,"Fr",IF(AH122=7,"Sa",IF(D122=0,""))))))))</f>
        <v/>
      </c>
      <c r="D122" s="142"/>
      <c r="E122" s="143"/>
      <c r="F122" s="150"/>
      <c r="G122" s="138"/>
      <c r="H122" s="138"/>
      <c r="I122" s="1"/>
      <c r="J122" s="145"/>
      <c r="K122" s="245"/>
      <c r="L122" s="31" t="str">
        <f t="shared" si="60"/>
        <v/>
      </c>
      <c r="M122" s="30" t="str">
        <f>IF(L122="l",AL122,(IF(L122="s",AN122,(IF(L122="r",AO122,(IF(L122="k",AM122,(IF(L122="b",AP122,(IF(L122="g",BC122,(IF(L122="","")))))))))))))</f>
        <v/>
      </c>
      <c r="N122" s="32" t="str">
        <f>IF(H122="","",AE122*10000+AF122*100+AG122)</f>
        <v/>
      </c>
      <c r="O122" s="32" t="str">
        <f>IF(H122="","",X122*10000+Y122*100+Z122)</f>
        <v/>
      </c>
      <c r="P122" s="33" t="str">
        <f>IF(L122="g","",IF(L122="b","",IF(AH122=0,"",AR122*10000+AS122*100+AT122)))</f>
        <v/>
      </c>
      <c r="R122" s="30" t="str">
        <f>IF(P122="","",IF(L122="l",((K122*U122*1000)/AA122)*3.6,(IF(L122="s",((K122*1000)/AA122)*3.6,(IF(L122="k",((K122*1000)/AA122)*3.6,(IF(L122="r",((K122*1000)/AA122)*3.6,(IF(L122="",""))))))))))</f>
        <v/>
      </c>
      <c r="U122" s="30" t="str">
        <f t="shared" si="53"/>
        <v/>
      </c>
      <c r="V122" s="32" t="str">
        <f>IF(G122="","",AZ122*10000+BA122*100+BB122)</f>
        <v/>
      </c>
      <c r="W122" s="32" t="str">
        <f>IF(H122="","",AV122*10000+AW122*100+AX122)</f>
        <v/>
      </c>
      <c r="X122" s="28">
        <f>INT(AC122/3600)</f>
        <v>11</v>
      </c>
      <c r="Y122" s="29">
        <f>INT((AC122-(X122*3600))/60)</f>
        <v>33</v>
      </c>
      <c r="Z122" s="29">
        <f>AC122-(X122*3600)-(Y122*60)</f>
        <v>17</v>
      </c>
      <c r="AA122" s="35" t="str">
        <f>IF(H122="","",F122*3600+G122*60+H122)</f>
        <v/>
      </c>
      <c r="AB122" s="35">
        <f>IF(H122="",AB121,AB121+1)</f>
        <v>8</v>
      </c>
      <c r="AC122" s="35">
        <f>IF(H122="",AC121,AC121+AA122)</f>
        <v>41597</v>
      </c>
      <c r="AD122" s="35">
        <f>INT(AC122/AB122)</f>
        <v>5199</v>
      </c>
      <c r="AE122" s="28">
        <f>INT(AD122/3600)</f>
        <v>1</v>
      </c>
      <c r="AF122" s="29">
        <f>INT((AD122-(AE122*3600))/60)</f>
        <v>26</v>
      </c>
      <c r="AG122" s="29">
        <f>INT(AD122-(AE122*3600)-(AF122*60))</f>
        <v>39</v>
      </c>
      <c r="AH122" s="35">
        <f>IF(D122="",0,WEEKDAY(D122))</f>
        <v>0</v>
      </c>
      <c r="AI122" s="34">
        <f>INT((D122+$AI$36)/7)</f>
        <v>-5792</v>
      </c>
      <c r="AJ122" s="34">
        <f>INT(D122+$AJ$36)</f>
        <v>-40550</v>
      </c>
      <c r="AK122" s="30" t="str">
        <f>IF(L122="l",U122*K122,(IF(L122="s",K122,(IF(L122="r",K122,(IF(L122="k",K122,(IF(L122="b",AA122/360,(IF(L122="g",AA122/900,(IF(L122="","")))))))))))))</f>
        <v/>
      </c>
      <c r="AL122" s="35">
        <f>IF(L122="l",AL121+K122*U122,AL121)</f>
        <v>0</v>
      </c>
      <c r="AM122" s="35">
        <f>IF(L122="k",AM121+K122,AM121)</f>
        <v>56</v>
      </c>
      <c r="AN122" s="35">
        <f>IF(L122="s",AN121+K122,AN121)</f>
        <v>56</v>
      </c>
      <c r="AO122" s="35">
        <f>IF(L122="r",AO121+K122,AO121)</f>
        <v>0</v>
      </c>
      <c r="AP122" s="35">
        <f>IF(L122="b",AP121+AK122,AP121)</f>
        <v>20.577777777777779</v>
      </c>
      <c r="AQ122" s="35">
        <f>IF(AA122="",0,INT(AA122/AK122))</f>
        <v>0</v>
      </c>
      <c r="AR122" s="28">
        <f>INT(AQ122/3600)</f>
        <v>0</v>
      </c>
      <c r="AS122" s="29">
        <f>INT((AQ122-(AR122*3600))/60)</f>
        <v>0</v>
      </c>
      <c r="AT122" s="29">
        <f>INT(AQ122-(AR122*3600)-(AS122*60))</f>
        <v>0</v>
      </c>
      <c r="AU122" s="35">
        <f>INT(AC122/AI122)</f>
        <v>-8</v>
      </c>
      <c r="AV122" s="28">
        <f>INT(AU122/3600)</f>
        <v>-1</v>
      </c>
      <c r="AW122" s="29">
        <f>INT((AU122-(AV122*3600))/60)</f>
        <v>59</v>
      </c>
      <c r="AX122" s="29">
        <f>INT(AU122-(AV122*3600)-(AW122*60))</f>
        <v>52</v>
      </c>
      <c r="AY122" s="35">
        <f>INT(AC122/AJ122)</f>
        <v>-2</v>
      </c>
      <c r="AZ122" s="28">
        <f>INT(AY122/3600)</f>
        <v>-1</v>
      </c>
      <c r="BA122" s="29">
        <f>INT((AY122-(AZ122*3600))/60)</f>
        <v>59</v>
      </c>
      <c r="BB122" s="29">
        <f>INT(AY122-(AZ122*3600)-(BA122*60))</f>
        <v>58</v>
      </c>
      <c r="BC122" s="35">
        <f>IF(L122="g",BC121+AK122,BC121)</f>
        <v>0</v>
      </c>
      <c r="BD122" s="30" t="str">
        <f>IF($T122=BD$1,MAX(BD$2:BD121)+$AK122,"")</f>
        <v/>
      </c>
      <c r="BE122" s="30" t="str">
        <f>IF($T122=BE$1,MAX(BE$2:BE121)+$AK122,"")</f>
        <v/>
      </c>
      <c r="BF122" s="30" t="str">
        <f>IF($T122=BF$1,MAX(BF$2:BF121)+$AK122,"")</f>
        <v/>
      </c>
      <c r="BG122" s="30" t="str">
        <f>IF($T122=BG$1,MAX(BG$2:BG121)+$AK122,"")</f>
        <v/>
      </c>
      <c r="BH122" s="30" t="str">
        <f>IF($T122=BH$1,MAX(BH$2:BH121)+$AK122,"")</f>
        <v/>
      </c>
      <c r="BI122" s="30" t="str">
        <f>IF($T122=BI$1,MAX(BI$2:BI121)+$AK122,"")</f>
        <v/>
      </c>
      <c r="BJ122" s="30" t="str">
        <f>IF($T122=BJ$1,MAX(BJ$2:BJ121)+$AK122,"")</f>
        <v/>
      </c>
      <c r="BK122" s="30" t="str">
        <f>IF($T122=BK$1,MAX(BK$2:BK121)+$AK122,"")</f>
        <v/>
      </c>
      <c r="BL122" s="30" t="str">
        <f>IF($T122=BL$1,MAX(BL$2:BL121)+$AK122,"")</f>
        <v/>
      </c>
      <c r="BM122" s="30" t="str">
        <f>IF($T122=BM$1,MAX(BM$2:BM121)+$AK122,"")</f>
        <v/>
      </c>
      <c r="BN122" s="30" t="str">
        <f>IF($T122=BN$1,MAX(BN$2:BN121)+$AK122,"")</f>
        <v/>
      </c>
      <c r="BO122" s="30" t="str">
        <f>IF($T122=BO$1,MAX(BO$2:BO121)+$AK122,"")</f>
        <v/>
      </c>
      <c r="BP122" s="30" t="str">
        <f>IF($T122=BP$1,MAX(BP$2:BP121)+$AK122,"")</f>
        <v/>
      </c>
      <c r="BQ122" s="30" t="str">
        <f>IF($T122=BQ$1,MAX(BQ$2:BQ121)+$AK122,"")</f>
        <v/>
      </c>
      <c r="BR122" s="30" t="str">
        <f>IF($T122=BR$1,MAX(BR$2:BR121)+$AK122,"")</f>
        <v/>
      </c>
      <c r="BS122" s="30" t="str">
        <f>IF($T122=BS$1,MAX(BS$2:BS121)+$AK122,"")</f>
        <v/>
      </c>
      <c r="BT122" s="30" t="str">
        <f>IF($T122=BT$1,MAX(BT$2:BT121)+$AK122,"")</f>
        <v/>
      </c>
    </row>
    <row r="123" spans="1:72" x14ac:dyDescent="0.2">
      <c r="A123" s="71">
        <f t="shared" si="143"/>
        <v>8211</v>
      </c>
      <c r="B123" s="23">
        <f>IF(AB123=AB122,0,AB123)</f>
        <v>0</v>
      </c>
      <c r="C123" s="29" t="str">
        <f>IF(AH123=1,"So",IF(AH123=2,"Mo",IF(AH123=3,"Di",IF(AH123=4,"Mi",IF(AH123=5,"Do",IF(AH123=6,"Fr",IF(AH123=7,"Sa",IF(D123=0,""))))))))</f>
        <v/>
      </c>
      <c r="D123" s="142"/>
      <c r="E123" s="143"/>
      <c r="F123" s="150"/>
      <c r="G123" s="138"/>
      <c r="H123" s="138"/>
      <c r="I123" s="1"/>
      <c r="J123" s="145"/>
      <c r="K123" s="151"/>
      <c r="L123" s="31" t="str">
        <f t="shared" si="60"/>
        <v/>
      </c>
      <c r="M123" s="30" t="str">
        <f>IF(L123="l",AL123,(IF(L123="s",AN123,(IF(L123="r",AO123,(IF(L123="k",AM123,(IF(L123="b",AP123,(IF(L123="g",BC123,(IF(L123="","")))))))))))))</f>
        <v/>
      </c>
      <c r="N123" s="32" t="str">
        <f>IF(H123="","",AE123*10000+AF123*100+AG123)</f>
        <v/>
      </c>
      <c r="O123" s="32" t="str">
        <f>IF(H123="","",X123*10000+Y123*100+Z123)</f>
        <v/>
      </c>
      <c r="P123" s="33" t="str">
        <f>IF(L123="g","",IF(L123="b","",IF(AH123=0,"",AR123*10000+AS123*100+AT123)))</f>
        <v/>
      </c>
      <c r="R123" s="30" t="str">
        <f>IF(P123="","",IF(L123="l",((K123*U123*1000)/AA123)*3.6,(IF(L123="s",((K123*1000)/AA123)*3.6,(IF(L123="k",((K123*1000)/AA123)*3.6,(IF(L123="r",((K123*1000)/AA123)*3.6,(IF(L123="",""))))))))))</f>
        <v/>
      </c>
      <c r="U123" s="30" t="str">
        <f t="shared" si="53"/>
        <v/>
      </c>
      <c r="V123" s="32" t="str">
        <f>IF(G123="","",AZ123*10000+BA123*100+BB123)</f>
        <v/>
      </c>
      <c r="W123" s="32" t="str">
        <f>IF(H123="","",AV123*10000+AW123*100+AX123)</f>
        <v/>
      </c>
      <c r="X123" s="28">
        <f>INT(AC123/3600)</f>
        <v>11</v>
      </c>
      <c r="Y123" s="29">
        <f>INT((AC123-(X123*3600))/60)</f>
        <v>33</v>
      </c>
      <c r="Z123" s="29">
        <f>AC123-(X123*3600)-(Y123*60)</f>
        <v>17</v>
      </c>
      <c r="AA123" s="35" t="str">
        <f>IF(H123="","",F123*3600+G123*60+H123)</f>
        <v/>
      </c>
      <c r="AB123" s="35">
        <f>IF(H123="",AB122,AB122+1)</f>
        <v>8</v>
      </c>
      <c r="AC123" s="35">
        <f>IF(H123="",AC122,AC122+AA123)</f>
        <v>41597</v>
      </c>
      <c r="AD123" s="35">
        <f>INT(AC123/AB123)</f>
        <v>5199</v>
      </c>
      <c r="AE123" s="28">
        <f>INT(AD123/3600)</f>
        <v>1</v>
      </c>
      <c r="AF123" s="29">
        <f>INT((AD123-(AE123*3600))/60)</f>
        <v>26</v>
      </c>
      <c r="AG123" s="29">
        <f>INT(AD123-(AE123*3600)-(AF123*60))</f>
        <v>39</v>
      </c>
      <c r="AH123" s="35">
        <f>IF(D123="",0,WEEKDAY(D123))</f>
        <v>0</v>
      </c>
      <c r="AI123" s="34">
        <f>INT((D123+$AI$36)/7)</f>
        <v>-5792</v>
      </c>
      <c r="AJ123" s="34">
        <f>INT(D123+$AJ$36)</f>
        <v>-40550</v>
      </c>
      <c r="AK123" s="30" t="str">
        <f>IF(L123="l",U123*K123,(IF(L123="s",K123,(IF(L123="r",K123,(IF(L123="k",K123,(IF(L123="b",AA123/360,(IF(L123="g",AA123/900,(IF(L123="","")))))))))))))</f>
        <v/>
      </c>
      <c r="AL123" s="35">
        <f>IF(L123="l",AL122+K123*U123,AL122)</f>
        <v>0</v>
      </c>
      <c r="AM123" s="35">
        <f>IF(L123="k",AM122+K123,AM122)</f>
        <v>56</v>
      </c>
      <c r="AN123" s="35">
        <f>IF(L123="s",AN122+K123,AN122)</f>
        <v>56</v>
      </c>
      <c r="AO123" s="35">
        <f>IF(L123="r",AO122+K123,AO122)</f>
        <v>0</v>
      </c>
      <c r="AP123" s="35">
        <f>IF(L123="b",AP122+AK123,AP122)</f>
        <v>20.577777777777779</v>
      </c>
      <c r="AQ123" s="35">
        <f>IF(AA123="",0,INT(AA123/AK123))</f>
        <v>0</v>
      </c>
      <c r="AR123" s="28">
        <f>INT(AQ123/3600)</f>
        <v>0</v>
      </c>
      <c r="AS123" s="29">
        <f>INT((AQ123-(AR123*3600))/60)</f>
        <v>0</v>
      </c>
      <c r="AT123" s="29">
        <f>INT(AQ123-(AR123*3600)-(AS123*60))</f>
        <v>0</v>
      </c>
      <c r="AU123" s="35">
        <f>INT(AC123/AI123)</f>
        <v>-8</v>
      </c>
      <c r="AV123" s="28">
        <f>INT(AU123/3600)</f>
        <v>-1</v>
      </c>
      <c r="AW123" s="29">
        <f>INT((AU123-(AV123*3600))/60)</f>
        <v>59</v>
      </c>
      <c r="AX123" s="29">
        <f>INT(AU123-(AV123*3600)-(AW123*60))</f>
        <v>52</v>
      </c>
      <c r="AY123" s="35">
        <f>INT(AC123/AJ123)</f>
        <v>-2</v>
      </c>
      <c r="AZ123" s="28">
        <f>INT(AY123/3600)</f>
        <v>-1</v>
      </c>
      <c r="BA123" s="29">
        <f>INT((AY123-(AZ123*3600))/60)</f>
        <v>59</v>
      </c>
      <c r="BB123" s="29">
        <f>INT(AY123-(AZ123*3600)-(BA123*60))</f>
        <v>58</v>
      </c>
      <c r="BC123" s="35">
        <f>IF(L123="g",BC122+AK123,BC122)</f>
        <v>0</v>
      </c>
      <c r="BD123" s="30" t="str">
        <f>IF($T123=BD$1,MAX(BD$2:BD122)+$AK123,"")</f>
        <v/>
      </c>
      <c r="BE123" s="30" t="str">
        <f>IF($T123=BE$1,MAX(BE$2:BE122)+$AK123,"")</f>
        <v/>
      </c>
      <c r="BF123" s="30" t="str">
        <f>IF($T123=BF$1,MAX(BF$2:BF122)+$AK123,"")</f>
        <v/>
      </c>
      <c r="BG123" s="30" t="str">
        <f>IF($T123=BG$1,MAX(BG$2:BG122)+$AK123,"")</f>
        <v/>
      </c>
      <c r="BH123" s="30" t="str">
        <f>IF($T123=BH$1,MAX(BH$2:BH122)+$AK123,"")</f>
        <v/>
      </c>
      <c r="BI123" s="30" t="str">
        <f>IF($T123=BI$1,MAX(BI$2:BI122)+$AK123,"")</f>
        <v/>
      </c>
      <c r="BJ123" s="30" t="str">
        <f>IF($T123=BJ$1,MAX(BJ$2:BJ122)+$AK123,"")</f>
        <v/>
      </c>
      <c r="BK123" s="30" t="str">
        <f>IF($T123=BK$1,MAX(BK$2:BK122)+$AK123,"")</f>
        <v/>
      </c>
      <c r="BL123" s="30" t="str">
        <f>IF($T123=BL$1,MAX(BL$2:BL122)+$AK123,"")</f>
        <v/>
      </c>
      <c r="BM123" s="30" t="str">
        <f>IF($T123=BM$1,MAX(BM$2:BM122)+$AK123,"")</f>
        <v/>
      </c>
      <c r="BN123" s="30" t="str">
        <f>IF($T123=BN$1,MAX(BN$2:BN122)+$AK123,"")</f>
        <v/>
      </c>
      <c r="BO123" s="30" t="str">
        <f>IF($T123=BO$1,MAX(BO$2:BO122)+$AK123,"")</f>
        <v/>
      </c>
      <c r="BP123" s="30" t="str">
        <f>IF($T123=BP$1,MAX(BP$2:BP122)+$AK123,"")</f>
        <v/>
      </c>
      <c r="BQ123" s="30" t="str">
        <f>IF($T123=BQ$1,MAX(BQ$2:BQ122)+$AK123,"")</f>
        <v/>
      </c>
      <c r="BR123" s="30" t="str">
        <f>IF($T123=BR$1,MAX(BR$2:BR122)+$AK123,"")</f>
        <v/>
      </c>
      <c r="BS123" s="30" t="str">
        <f>IF($T123=BS$1,MAX(BS$2:BS122)+$AK123,"")</f>
        <v/>
      </c>
      <c r="BT123" s="30" t="str">
        <f>IF($T123=BT$1,MAX(BT$2:BT122)+$AK123,"")</f>
        <v/>
      </c>
    </row>
    <row r="124" spans="1:72" x14ac:dyDescent="0.2">
      <c r="A124" s="71">
        <f t="shared" si="143"/>
        <v>8311</v>
      </c>
      <c r="B124" s="23">
        <f>IF(AB124=AB123,0,AB124)</f>
        <v>0</v>
      </c>
      <c r="C124" s="29" t="str">
        <f>IF(AH124=1,"So",IF(AH124=2,"Mo",IF(AH124=3,"Di",IF(AH124=4,"Mi",IF(AH124=5,"Do",IF(AH124=6,"Fr",IF(AH124=7,"Sa",IF(D124=0,""))))))))</f>
        <v/>
      </c>
      <c r="D124" s="142"/>
      <c r="E124" s="143"/>
      <c r="F124" s="150"/>
      <c r="G124" s="138"/>
      <c r="H124" s="138"/>
      <c r="I124" s="1"/>
      <c r="J124" s="145"/>
      <c r="K124" s="245"/>
      <c r="L124" s="31" t="str">
        <f t="shared" si="60"/>
        <v/>
      </c>
      <c r="M124" s="30" t="str">
        <f>IF(L124="l",AL124,(IF(L124="s",AN124,(IF(L124="r",AO124,(IF(L124="k",AM124,(IF(L124="b",AP124,(IF(L124="g",BC124,(IF(L124="","")))))))))))))</f>
        <v/>
      </c>
      <c r="N124" s="32" t="str">
        <f>IF(H124="","",AE124*10000+AF124*100+AG124)</f>
        <v/>
      </c>
      <c r="O124" s="32" t="str">
        <f>IF(H124="","",X124*10000+Y124*100+Z124)</f>
        <v/>
      </c>
      <c r="P124" s="33" t="str">
        <f>IF(L124="g","",IF(L124="b","",IF(AH124=0,"",AR124*10000+AS124*100+AT124)))</f>
        <v/>
      </c>
      <c r="R124" s="30" t="str">
        <f>IF(P124="","",IF(L124="l",((K124*U124*1000)/AA124)*3.6,(IF(L124="s",((K124*1000)/AA124)*3.6,(IF(L124="k",((K124*1000)/AA124)*3.6,(IF(L124="r",((K124*1000)/AA124)*3.6,(IF(L124="",""))))))))))</f>
        <v/>
      </c>
      <c r="U124" s="30" t="str">
        <f t="shared" si="53"/>
        <v/>
      </c>
      <c r="V124" s="32" t="str">
        <f>IF(G124="","",AZ124*10000+BA124*100+BB124)</f>
        <v/>
      </c>
      <c r="W124" s="32" t="str">
        <f>IF(H124="","",AV124*10000+AW124*100+AX124)</f>
        <v/>
      </c>
      <c r="X124" s="28">
        <f>INT(AC124/3600)</f>
        <v>11</v>
      </c>
      <c r="Y124" s="29">
        <f>INT((AC124-(X124*3600))/60)</f>
        <v>33</v>
      </c>
      <c r="Z124" s="29">
        <f>AC124-(X124*3600)-(Y124*60)</f>
        <v>17</v>
      </c>
      <c r="AA124" s="35" t="str">
        <f>IF(H124="","",F124*3600+G124*60+H124)</f>
        <v/>
      </c>
      <c r="AB124" s="35">
        <f>IF(H124="",AB123,AB123+1)</f>
        <v>8</v>
      </c>
      <c r="AC124" s="35">
        <f>IF(H124="",AC123,AC123+AA124)</f>
        <v>41597</v>
      </c>
      <c r="AD124" s="35">
        <f>INT(AC124/AB124)</f>
        <v>5199</v>
      </c>
      <c r="AE124" s="28">
        <f>INT(AD124/3600)</f>
        <v>1</v>
      </c>
      <c r="AF124" s="29">
        <f>INT((AD124-(AE124*3600))/60)</f>
        <v>26</v>
      </c>
      <c r="AG124" s="29">
        <f>INT(AD124-(AE124*3600)-(AF124*60))</f>
        <v>39</v>
      </c>
      <c r="AH124" s="35">
        <f>IF(D124="",0,WEEKDAY(D124))</f>
        <v>0</v>
      </c>
      <c r="AI124" s="34">
        <f>INT((D124+$AI$36)/7)</f>
        <v>-5792</v>
      </c>
      <c r="AJ124" s="34">
        <f>INT(D124+$AJ$36)</f>
        <v>-40550</v>
      </c>
      <c r="AK124" s="30" t="str">
        <f>IF(L124="l",U124*K124,(IF(L124="s",K124,(IF(L124="r",K124,(IF(L124="k",K124,(IF(L124="b",AA124/360,(IF(L124="g",AA124/900,(IF(L124="","")))))))))))))</f>
        <v/>
      </c>
      <c r="AL124" s="35">
        <f>IF(L124="l",AL123+K124*U124,AL123)</f>
        <v>0</v>
      </c>
      <c r="AM124" s="35">
        <f>IF(L124="k",AM123+K124,AM123)</f>
        <v>56</v>
      </c>
      <c r="AN124" s="35">
        <f>IF(L124="s",AN123+K124,AN123)</f>
        <v>56</v>
      </c>
      <c r="AO124" s="35">
        <f>IF(L124="r",AO123+K124,AO123)</f>
        <v>0</v>
      </c>
      <c r="AP124" s="35">
        <f>IF(L124="b",AP123+AK124,AP123)</f>
        <v>20.577777777777779</v>
      </c>
      <c r="AQ124" s="35">
        <f>IF(AA124="",0,INT(AA124/AK124))</f>
        <v>0</v>
      </c>
      <c r="AR124" s="28">
        <f>INT(AQ124/3600)</f>
        <v>0</v>
      </c>
      <c r="AS124" s="29">
        <f>INT((AQ124-(AR124*3600))/60)</f>
        <v>0</v>
      </c>
      <c r="AT124" s="29">
        <f>INT(AQ124-(AR124*3600)-(AS124*60))</f>
        <v>0</v>
      </c>
      <c r="AU124" s="35">
        <f>INT(AC124/AI124)</f>
        <v>-8</v>
      </c>
      <c r="AV124" s="28">
        <f>INT(AU124/3600)</f>
        <v>-1</v>
      </c>
      <c r="AW124" s="29">
        <f>INT((AU124-(AV124*3600))/60)</f>
        <v>59</v>
      </c>
      <c r="AX124" s="29">
        <f>INT(AU124-(AV124*3600)-(AW124*60))</f>
        <v>52</v>
      </c>
      <c r="AY124" s="35">
        <f>INT(AC124/AJ124)</f>
        <v>-2</v>
      </c>
      <c r="AZ124" s="28">
        <f>INT(AY124/3600)</f>
        <v>-1</v>
      </c>
      <c r="BA124" s="29">
        <f>INT((AY124-(AZ124*3600))/60)</f>
        <v>59</v>
      </c>
      <c r="BB124" s="29">
        <f>INT(AY124-(AZ124*3600)-(BA124*60))</f>
        <v>58</v>
      </c>
      <c r="BC124" s="35">
        <f>IF(L124="g",BC123+AK124,BC123)</f>
        <v>0</v>
      </c>
      <c r="BD124" s="30" t="str">
        <f>IF($T124=BD$1,MAX(BD$2:BD123)+$AK124,"")</f>
        <v/>
      </c>
      <c r="BE124" s="30" t="str">
        <f>IF($T124=BE$1,MAX(BE$2:BE123)+$AK124,"")</f>
        <v/>
      </c>
      <c r="BF124" s="30" t="str">
        <f>IF($T124=BF$1,MAX(BF$2:BF123)+$AK124,"")</f>
        <v/>
      </c>
      <c r="BG124" s="30" t="str">
        <f>IF($T124=BG$1,MAX(BG$2:BG123)+$AK124,"")</f>
        <v/>
      </c>
      <c r="BH124" s="30" t="str">
        <f>IF($T124=BH$1,MAX(BH$2:BH123)+$AK124,"")</f>
        <v/>
      </c>
      <c r="BI124" s="30" t="str">
        <f>IF($T124=BI$1,MAX(BI$2:BI123)+$AK124,"")</f>
        <v/>
      </c>
      <c r="BJ124" s="30" t="str">
        <f>IF($T124=BJ$1,MAX(BJ$2:BJ123)+$AK124,"")</f>
        <v/>
      </c>
      <c r="BK124" s="30" t="str">
        <f>IF($T124=BK$1,MAX(BK$2:BK123)+$AK124,"")</f>
        <v/>
      </c>
      <c r="BL124" s="30" t="str">
        <f>IF($T124=BL$1,MAX(BL$2:BL123)+$AK124,"")</f>
        <v/>
      </c>
      <c r="BM124" s="30" t="str">
        <f>IF($T124=BM$1,MAX(BM$2:BM123)+$AK124,"")</f>
        <v/>
      </c>
      <c r="BN124" s="30" t="str">
        <f>IF($T124=BN$1,MAX(BN$2:BN123)+$AK124,"")</f>
        <v/>
      </c>
      <c r="BO124" s="30" t="str">
        <f>IF($T124=BO$1,MAX(BO$2:BO123)+$AK124,"")</f>
        <v/>
      </c>
      <c r="BP124" s="30" t="str">
        <f>IF($T124=BP$1,MAX(BP$2:BP123)+$AK124,"")</f>
        <v/>
      </c>
      <c r="BQ124" s="30" t="str">
        <f>IF($T124=BQ$1,MAX(BQ$2:BQ123)+$AK124,"")</f>
        <v/>
      </c>
      <c r="BR124" s="30" t="str">
        <f>IF($T124=BR$1,MAX(BR$2:BR123)+$AK124,"")</f>
        <v/>
      </c>
      <c r="BS124" s="30" t="str">
        <f>IF($T124=BS$1,MAX(BS$2:BS123)+$AK124,"")</f>
        <v/>
      </c>
      <c r="BT124" s="30" t="str">
        <f>IF($T124=BT$1,MAX(BT$2:BT123)+$AK124,"")</f>
        <v/>
      </c>
    </row>
    <row r="125" spans="1:72" x14ac:dyDescent="0.2">
      <c r="A125" s="71">
        <f t="shared" si="143"/>
        <v>8411</v>
      </c>
      <c r="B125" s="23">
        <f t="shared" si="63"/>
        <v>0</v>
      </c>
      <c r="C125" s="29" t="str">
        <f t="shared" ref="C125:C139" si="146">IF(AH125=1,"So",IF(AH125=2,"Mo",IF(AH125=3,"Di",IF(AH125=4,"Mi",IF(AH125=5,"Do",IF(AH125=6,"Fr",IF(AH125=7,"Sa",IF(D125=0,""))))))))</f>
        <v/>
      </c>
      <c r="D125" s="142"/>
      <c r="E125" s="143"/>
      <c r="F125" s="150"/>
      <c r="G125" s="138"/>
      <c r="H125" s="138"/>
      <c r="I125" s="1"/>
      <c r="J125" s="145"/>
      <c r="K125" s="151"/>
      <c r="L125" s="31" t="str">
        <f t="shared" si="60"/>
        <v/>
      </c>
      <c r="M125" s="30" t="str">
        <f t="shared" si="49"/>
        <v/>
      </c>
      <c r="N125" s="32" t="str">
        <f t="shared" ref="N125:N139" si="147">IF(H125="","",AE125*10000+AF125*100+AG125)</f>
        <v/>
      </c>
      <c r="O125" s="32" t="str">
        <f t="shared" ref="O125:O139" si="148">IF(H125="","",X125*10000+Y125*100+Z125)</f>
        <v/>
      </c>
      <c r="P125" s="33" t="str">
        <f t="shared" si="144"/>
        <v/>
      </c>
      <c r="R125" s="30" t="str">
        <f t="shared" si="50"/>
        <v/>
      </c>
      <c r="U125" s="30" t="str">
        <f t="shared" si="53"/>
        <v/>
      </c>
      <c r="V125" s="32" t="str">
        <f t="shared" ref="V125:V139" si="149">IF(G125="","",AZ125*10000+BA125*100+BB125)</f>
        <v/>
      </c>
      <c r="W125" s="32" t="str">
        <f t="shared" ref="W125:W139" si="150">IF(H125="","",AV125*10000+AW125*100+AX125)</f>
        <v/>
      </c>
      <c r="X125" s="28">
        <f t="shared" ref="X125:X139" si="151">INT(AC125/3600)</f>
        <v>11</v>
      </c>
      <c r="Y125" s="29">
        <f t="shared" ref="Y125:Y139" si="152">INT((AC125-(X125*3600))/60)</f>
        <v>33</v>
      </c>
      <c r="Z125" s="29">
        <f t="shared" ref="Z125:Z139" si="153">AC125-(X125*3600)-(Y125*60)</f>
        <v>17</v>
      </c>
      <c r="AA125" s="35" t="str">
        <f t="shared" ref="AA125:AA139" si="154">IF(H125="","",F125*3600+G125*60+H125)</f>
        <v/>
      </c>
      <c r="AB125" s="35">
        <f t="shared" si="61"/>
        <v>8</v>
      </c>
      <c r="AC125" s="35">
        <f t="shared" si="62"/>
        <v>41597</v>
      </c>
      <c r="AD125" s="35">
        <f t="shared" ref="AD125:AD139" si="155">INT(AC125/AB125)</f>
        <v>5199</v>
      </c>
      <c r="AE125" s="28">
        <f t="shared" si="14"/>
        <v>1</v>
      </c>
      <c r="AF125" s="29">
        <f t="shared" ref="AF125:AF139" si="156">INT((AD125-(AE125*3600))/60)</f>
        <v>26</v>
      </c>
      <c r="AG125" s="29">
        <f t="shared" ref="AG125:AG139" si="157">INT(AD125-(AE125*3600)-(AF125*60))</f>
        <v>39</v>
      </c>
      <c r="AH125" s="35">
        <f t="shared" ref="AH125:AH139" si="158">IF(D125="",0,WEEKDAY(D125))</f>
        <v>0</v>
      </c>
      <c r="AI125" s="34">
        <f t="shared" si="54"/>
        <v>-5792</v>
      </c>
      <c r="AJ125" s="34">
        <f t="shared" si="55"/>
        <v>-40550</v>
      </c>
      <c r="AK125" s="30" t="str">
        <f t="shared" ref="AK125:AK139" si="159">IF(L125="l",U125*K125,(IF(L125="s",K125,(IF(L125="r",K125,(IF(L125="k",K125,(IF(L125="b",AA125/360,(IF(L125="g",AA125/900,(IF(L125="","")))))))))))))</f>
        <v/>
      </c>
      <c r="AL125" s="35">
        <f t="shared" ref="AL125:AL165" si="160">IF(L125="l",AL124+K125*U125,AL124)</f>
        <v>0</v>
      </c>
      <c r="AM125" s="35">
        <f t="shared" ref="AM125:AM165" si="161">IF(L125="k",AM124+K125,AM124)</f>
        <v>56</v>
      </c>
      <c r="AN125" s="35">
        <f t="shared" ref="AN125:AN165" si="162">IF(L125="s",AN124+K125,AN124)</f>
        <v>56</v>
      </c>
      <c r="AO125" s="35">
        <f t="shared" ref="AO125:AO165" si="163">IF(L125="r",AO124+K125,AO124)</f>
        <v>0</v>
      </c>
      <c r="AP125" s="35">
        <f t="shared" si="145"/>
        <v>20.577777777777779</v>
      </c>
      <c r="AQ125" s="35">
        <f t="shared" ref="AQ125:AQ139" si="164">IF(AA125="",0,INT(AA125/AK125))</f>
        <v>0</v>
      </c>
      <c r="AR125" s="28">
        <f t="shared" si="20"/>
        <v>0</v>
      </c>
      <c r="AS125" s="29">
        <f t="shared" ref="AS125:AS139" si="165">INT((AQ125-(AR125*3600))/60)</f>
        <v>0</v>
      </c>
      <c r="AT125" s="29">
        <f t="shared" ref="AT125:AT139" si="166">INT(AQ125-(AR125*3600)-(AS125*60))</f>
        <v>0</v>
      </c>
      <c r="AU125" s="35">
        <f t="shared" ref="AU125:AU139" si="167">INT(AC125/AI125)</f>
        <v>-8</v>
      </c>
      <c r="AV125" s="28">
        <f t="shared" si="24"/>
        <v>-1</v>
      </c>
      <c r="AW125" s="29">
        <f t="shared" ref="AW125:AW139" si="168">INT((AU125-(AV125*3600))/60)</f>
        <v>59</v>
      </c>
      <c r="AX125" s="29">
        <f t="shared" ref="AX125:AX139" si="169">INT(AU125-(AV125*3600)-(AW125*60))</f>
        <v>52</v>
      </c>
      <c r="AY125" s="35">
        <f t="shared" ref="AY125:AY139" si="170">INT(AC125/AJ125)</f>
        <v>-2</v>
      </c>
      <c r="AZ125" s="28">
        <f t="shared" si="28"/>
        <v>-1</v>
      </c>
      <c r="BA125" s="29">
        <f t="shared" ref="BA125:BA139" si="171">INT((AY125-(AZ125*3600))/60)</f>
        <v>59</v>
      </c>
      <c r="BB125" s="29">
        <f t="shared" ref="BB125:BB139" si="172">INT(AY125-(AZ125*3600)-(BA125*60))</f>
        <v>58</v>
      </c>
      <c r="BC125" s="35">
        <f t="shared" si="59"/>
        <v>0</v>
      </c>
      <c r="BD125" s="30" t="str">
        <f>IF($T125=BD$1,MAX(BD$2:BD124)+$AK125,"")</f>
        <v/>
      </c>
      <c r="BE125" s="30" t="str">
        <f>IF($T125=BE$1,MAX(BE$2:BE124)+$AK125,"")</f>
        <v/>
      </c>
      <c r="BF125" s="30" t="str">
        <f>IF($T125=BF$1,MAX(BF$2:BF124)+$AK125,"")</f>
        <v/>
      </c>
      <c r="BG125" s="30" t="str">
        <f>IF($T125=BG$1,MAX(BG$2:BG124)+$AK125,"")</f>
        <v/>
      </c>
      <c r="BH125" s="30" t="str">
        <f>IF($T125=BH$1,MAX(BH$2:BH124)+$AK125,"")</f>
        <v/>
      </c>
      <c r="BI125" s="30" t="str">
        <f>IF($T125=BI$1,MAX(BI$2:BI124)+$AK125,"")</f>
        <v/>
      </c>
      <c r="BJ125" s="30" t="str">
        <f>IF($T125=BJ$1,MAX(BJ$2:BJ124)+$AK125,"")</f>
        <v/>
      </c>
      <c r="BK125" s="30" t="str">
        <f>IF($T125=BK$1,MAX(BK$2:BK124)+$AK125,"")</f>
        <v/>
      </c>
      <c r="BL125" s="30" t="str">
        <f>IF($T125=BL$1,MAX(BL$2:BL124)+$AK125,"")</f>
        <v/>
      </c>
      <c r="BM125" s="30" t="str">
        <f>IF($T125=BM$1,MAX(BM$2:BM124)+$AK125,"")</f>
        <v/>
      </c>
      <c r="BN125" s="30" t="str">
        <f>IF($T125=BN$1,MAX(BN$2:BN124)+$AK125,"")</f>
        <v/>
      </c>
      <c r="BO125" s="30" t="str">
        <f>IF($T125=BO$1,MAX(BO$2:BO124)+$AK125,"")</f>
        <v/>
      </c>
      <c r="BP125" s="30" t="str">
        <f>IF($T125=BP$1,MAX(BP$2:BP124)+$AK125,"")</f>
        <v/>
      </c>
      <c r="BQ125" s="30" t="str">
        <f>IF($T125=BQ$1,MAX(BQ$2:BQ124)+$AK125,"")</f>
        <v/>
      </c>
      <c r="BR125" s="30" t="str">
        <f>IF($T125=BR$1,MAX(BR$2:BR124)+$AK125,"")</f>
        <v/>
      </c>
      <c r="BS125" s="30" t="str">
        <f>IF($T125=BS$1,MAX(BS$2:BS124)+$AK125,"")</f>
        <v/>
      </c>
      <c r="BT125" s="30" t="str">
        <f>IF($T125=BT$1,MAX(BT$2:BT124)+$AK125,"")</f>
        <v/>
      </c>
    </row>
    <row r="126" spans="1:72" x14ac:dyDescent="0.2">
      <c r="A126" s="71">
        <f t="shared" si="143"/>
        <v>8511</v>
      </c>
      <c r="B126" s="23">
        <f t="shared" si="63"/>
        <v>0</v>
      </c>
      <c r="C126" s="29" t="str">
        <f t="shared" si="146"/>
        <v/>
      </c>
      <c r="D126" s="142"/>
      <c r="E126" s="143"/>
      <c r="F126" s="150"/>
      <c r="G126" s="138"/>
      <c r="H126" s="138"/>
      <c r="I126" s="1"/>
      <c r="J126" s="145"/>
      <c r="K126" s="151"/>
      <c r="L126" s="31" t="str">
        <f t="shared" si="60"/>
        <v/>
      </c>
      <c r="M126" s="30" t="str">
        <f t="shared" si="49"/>
        <v/>
      </c>
      <c r="N126" s="32" t="str">
        <f t="shared" si="147"/>
        <v/>
      </c>
      <c r="O126" s="32" t="str">
        <f t="shared" si="148"/>
        <v/>
      </c>
      <c r="P126" s="33" t="str">
        <f t="shared" si="144"/>
        <v/>
      </c>
      <c r="R126" s="30" t="str">
        <f t="shared" si="50"/>
        <v/>
      </c>
      <c r="U126" s="30" t="str">
        <f t="shared" si="53"/>
        <v/>
      </c>
      <c r="V126" s="32" t="str">
        <f t="shared" si="149"/>
        <v/>
      </c>
      <c r="W126" s="32" t="str">
        <f t="shared" si="150"/>
        <v/>
      </c>
      <c r="X126" s="28">
        <f t="shared" si="151"/>
        <v>11</v>
      </c>
      <c r="Y126" s="29">
        <f t="shared" si="152"/>
        <v>33</v>
      </c>
      <c r="Z126" s="29">
        <f t="shared" si="153"/>
        <v>17</v>
      </c>
      <c r="AA126" s="35" t="str">
        <f t="shared" si="154"/>
        <v/>
      </c>
      <c r="AB126" s="35">
        <f t="shared" si="61"/>
        <v>8</v>
      </c>
      <c r="AC126" s="35">
        <f t="shared" si="62"/>
        <v>41597</v>
      </c>
      <c r="AD126" s="35">
        <f t="shared" si="155"/>
        <v>5199</v>
      </c>
      <c r="AE126" s="28">
        <f t="shared" si="14"/>
        <v>1</v>
      </c>
      <c r="AF126" s="29">
        <f t="shared" si="156"/>
        <v>26</v>
      </c>
      <c r="AG126" s="29">
        <f t="shared" si="157"/>
        <v>39</v>
      </c>
      <c r="AH126" s="35">
        <f t="shared" si="158"/>
        <v>0</v>
      </c>
      <c r="AI126" s="34">
        <f t="shared" si="54"/>
        <v>-5792</v>
      </c>
      <c r="AJ126" s="34">
        <f t="shared" si="55"/>
        <v>-40550</v>
      </c>
      <c r="AK126" s="30" t="str">
        <f t="shared" si="159"/>
        <v/>
      </c>
      <c r="AL126" s="35">
        <f t="shared" si="160"/>
        <v>0</v>
      </c>
      <c r="AM126" s="35">
        <f t="shared" si="161"/>
        <v>56</v>
      </c>
      <c r="AN126" s="35">
        <f t="shared" si="162"/>
        <v>56</v>
      </c>
      <c r="AO126" s="35">
        <f t="shared" si="163"/>
        <v>0</v>
      </c>
      <c r="AP126" s="35">
        <f t="shared" si="145"/>
        <v>20.577777777777779</v>
      </c>
      <c r="AQ126" s="35">
        <f t="shared" si="164"/>
        <v>0</v>
      </c>
      <c r="AR126" s="28">
        <f t="shared" si="20"/>
        <v>0</v>
      </c>
      <c r="AS126" s="29">
        <f t="shared" si="165"/>
        <v>0</v>
      </c>
      <c r="AT126" s="29">
        <f t="shared" si="166"/>
        <v>0</v>
      </c>
      <c r="AU126" s="35">
        <f t="shared" si="167"/>
        <v>-8</v>
      </c>
      <c r="AV126" s="28">
        <f t="shared" si="24"/>
        <v>-1</v>
      </c>
      <c r="AW126" s="29">
        <f t="shared" si="168"/>
        <v>59</v>
      </c>
      <c r="AX126" s="29">
        <f t="shared" si="169"/>
        <v>52</v>
      </c>
      <c r="AY126" s="35">
        <f t="shared" si="170"/>
        <v>-2</v>
      </c>
      <c r="AZ126" s="28">
        <f t="shared" si="28"/>
        <v>-1</v>
      </c>
      <c r="BA126" s="29">
        <f t="shared" si="171"/>
        <v>59</v>
      </c>
      <c r="BB126" s="29">
        <f t="shared" si="172"/>
        <v>58</v>
      </c>
      <c r="BC126" s="35">
        <f t="shared" si="59"/>
        <v>0</v>
      </c>
      <c r="BD126" s="30" t="str">
        <f>IF($T126=BD$1,MAX(BD$2:BD125)+$AK126,"")</f>
        <v/>
      </c>
      <c r="BE126" s="30" t="str">
        <f>IF($T126=BE$1,MAX(BE$2:BE125)+$AK126,"")</f>
        <v/>
      </c>
      <c r="BF126" s="30" t="str">
        <f>IF($T126=BF$1,MAX(BF$2:BF125)+$AK126,"")</f>
        <v/>
      </c>
      <c r="BG126" s="30" t="str">
        <f>IF($T126=BG$1,MAX(BG$2:BG125)+$AK126,"")</f>
        <v/>
      </c>
      <c r="BH126" s="30" t="str">
        <f>IF($T126=BH$1,MAX(BH$2:BH125)+$AK126,"")</f>
        <v/>
      </c>
      <c r="BI126" s="30" t="str">
        <f>IF($T126=BI$1,MAX(BI$2:BI125)+$AK126,"")</f>
        <v/>
      </c>
      <c r="BJ126" s="30" t="str">
        <f>IF($T126=BJ$1,MAX(BJ$2:BJ125)+$AK126,"")</f>
        <v/>
      </c>
      <c r="BK126" s="30" t="str">
        <f>IF($T126=BK$1,MAX(BK$2:BK125)+$AK126,"")</f>
        <v/>
      </c>
      <c r="BL126" s="30" t="str">
        <f>IF($T126=BL$1,MAX(BL$2:BL125)+$AK126,"")</f>
        <v/>
      </c>
      <c r="BM126" s="30" t="str">
        <f>IF($T126=BM$1,MAX(BM$2:BM125)+$AK126,"")</f>
        <v/>
      </c>
      <c r="BN126" s="30" t="str">
        <f>IF($T126=BN$1,MAX(BN$2:BN125)+$AK126,"")</f>
        <v/>
      </c>
      <c r="BO126" s="30" t="str">
        <f>IF($T126=BO$1,MAX(BO$2:BO125)+$AK126,"")</f>
        <v/>
      </c>
      <c r="BP126" s="30" t="str">
        <f>IF($T126=BP$1,MAX(BP$2:BP125)+$AK126,"")</f>
        <v/>
      </c>
      <c r="BQ126" s="30" t="str">
        <f>IF($T126=BQ$1,MAX(BQ$2:BQ125)+$AK126,"")</f>
        <v/>
      </c>
      <c r="BR126" s="30" t="str">
        <f>IF($T126=BR$1,MAX(BR$2:BR125)+$AK126,"")</f>
        <v/>
      </c>
      <c r="BS126" s="30" t="str">
        <f>IF($T126=BS$1,MAX(BS$2:BS125)+$AK126,"")</f>
        <v/>
      </c>
      <c r="BT126" s="30" t="str">
        <f>IF($T126=BT$1,MAX(BT$2:BT125)+$AK126,"")</f>
        <v/>
      </c>
    </row>
    <row r="127" spans="1:72" x14ac:dyDescent="0.2">
      <c r="A127" s="71">
        <f t="shared" si="143"/>
        <v>8611</v>
      </c>
      <c r="B127" s="23">
        <f t="shared" si="63"/>
        <v>0</v>
      </c>
      <c r="C127" s="29" t="str">
        <f t="shared" si="146"/>
        <v/>
      </c>
      <c r="D127" s="142"/>
      <c r="E127" s="143"/>
      <c r="F127" s="150"/>
      <c r="G127" s="138"/>
      <c r="H127" s="138"/>
      <c r="I127" s="1"/>
      <c r="J127" s="145"/>
      <c r="K127" s="151"/>
      <c r="L127" s="31" t="str">
        <f t="shared" si="60"/>
        <v/>
      </c>
      <c r="M127" s="30" t="str">
        <f t="shared" si="49"/>
        <v/>
      </c>
      <c r="N127" s="32" t="str">
        <f t="shared" si="147"/>
        <v/>
      </c>
      <c r="O127" s="32" t="str">
        <f t="shared" si="148"/>
        <v/>
      </c>
      <c r="P127" s="33" t="str">
        <f t="shared" si="144"/>
        <v/>
      </c>
      <c r="R127" s="30" t="str">
        <f t="shared" si="50"/>
        <v/>
      </c>
      <c r="U127" s="30" t="str">
        <f t="shared" si="53"/>
        <v/>
      </c>
      <c r="V127" s="32" t="str">
        <f t="shared" si="149"/>
        <v/>
      </c>
      <c r="W127" s="32" t="str">
        <f t="shared" si="150"/>
        <v/>
      </c>
      <c r="X127" s="28">
        <f t="shared" si="151"/>
        <v>11</v>
      </c>
      <c r="Y127" s="29">
        <f t="shared" si="152"/>
        <v>33</v>
      </c>
      <c r="Z127" s="29">
        <f t="shared" si="153"/>
        <v>17</v>
      </c>
      <c r="AA127" s="35" t="str">
        <f t="shared" si="154"/>
        <v/>
      </c>
      <c r="AB127" s="35">
        <f t="shared" si="61"/>
        <v>8</v>
      </c>
      <c r="AC127" s="35">
        <f t="shared" si="62"/>
        <v>41597</v>
      </c>
      <c r="AD127" s="35">
        <f t="shared" si="155"/>
        <v>5199</v>
      </c>
      <c r="AE127" s="28">
        <f t="shared" si="14"/>
        <v>1</v>
      </c>
      <c r="AF127" s="29">
        <f t="shared" si="156"/>
        <v>26</v>
      </c>
      <c r="AG127" s="29">
        <f t="shared" si="157"/>
        <v>39</v>
      </c>
      <c r="AH127" s="35">
        <f t="shared" si="158"/>
        <v>0</v>
      </c>
      <c r="AI127" s="34">
        <f t="shared" si="54"/>
        <v>-5792</v>
      </c>
      <c r="AJ127" s="34">
        <f t="shared" si="55"/>
        <v>-40550</v>
      </c>
      <c r="AK127" s="30" t="str">
        <f t="shared" si="159"/>
        <v/>
      </c>
      <c r="AL127" s="35">
        <f t="shared" si="160"/>
        <v>0</v>
      </c>
      <c r="AM127" s="35">
        <f t="shared" si="161"/>
        <v>56</v>
      </c>
      <c r="AN127" s="35">
        <f t="shared" si="162"/>
        <v>56</v>
      </c>
      <c r="AO127" s="35">
        <f t="shared" si="163"/>
        <v>0</v>
      </c>
      <c r="AP127" s="35">
        <f t="shared" si="145"/>
        <v>20.577777777777779</v>
      </c>
      <c r="AQ127" s="35">
        <f t="shared" si="164"/>
        <v>0</v>
      </c>
      <c r="AR127" s="28">
        <f t="shared" si="20"/>
        <v>0</v>
      </c>
      <c r="AS127" s="29">
        <f t="shared" si="165"/>
        <v>0</v>
      </c>
      <c r="AT127" s="29">
        <f t="shared" si="166"/>
        <v>0</v>
      </c>
      <c r="AU127" s="35">
        <f t="shared" si="167"/>
        <v>-8</v>
      </c>
      <c r="AV127" s="28">
        <f t="shared" si="24"/>
        <v>-1</v>
      </c>
      <c r="AW127" s="29">
        <f t="shared" si="168"/>
        <v>59</v>
      </c>
      <c r="AX127" s="29">
        <f t="shared" si="169"/>
        <v>52</v>
      </c>
      <c r="AY127" s="35">
        <f t="shared" si="170"/>
        <v>-2</v>
      </c>
      <c r="AZ127" s="28">
        <f t="shared" si="28"/>
        <v>-1</v>
      </c>
      <c r="BA127" s="29">
        <f t="shared" si="171"/>
        <v>59</v>
      </c>
      <c r="BB127" s="29">
        <f t="shared" si="172"/>
        <v>58</v>
      </c>
      <c r="BC127" s="35">
        <f t="shared" si="59"/>
        <v>0</v>
      </c>
      <c r="BD127" s="30" t="str">
        <f>IF($T127=BD$1,MAX(BD$2:BD126)+$AK127,"")</f>
        <v/>
      </c>
      <c r="BE127" s="30" t="str">
        <f>IF($T127=BE$1,MAX(BE$2:BE126)+$AK127,"")</f>
        <v/>
      </c>
      <c r="BF127" s="30" t="str">
        <f>IF($T127=BF$1,MAX(BF$2:BF126)+$AK127,"")</f>
        <v/>
      </c>
      <c r="BG127" s="30" t="str">
        <f>IF($T127=BG$1,MAX(BG$2:BG126)+$AK127,"")</f>
        <v/>
      </c>
      <c r="BH127" s="30" t="str">
        <f>IF($T127=BH$1,MAX(BH$2:BH126)+$AK127,"")</f>
        <v/>
      </c>
      <c r="BI127" s="30" t="str">
        <f>IF($T127=BI$1,MAX(BI$2:BI126)+$AK127,"")</f>
        <v/>
      </c>
      <c r="BJ127" s="30" t="str">
        <f>IF($T127=BJ$1,MAX(BJ$2:BJ126)+$AK127,"")</f>
        <v/>
      </c>
      <c r="BK127" s="30" t="str">
        <f>IF($T127=BK$1,MAX(BK$2:BK126)+$AK127,"")</f>
        <v/>
      </c>
      <c r="BL127" s="30" t="str">
        <f>IF($T127=BL$1,MAX(BL$2:BL126)+$AK127,"")</f>
        <v/>
      </c>
      <c r="BM127" s="30" t="str">
        <f>IF($T127=BM$1,MAX(BM$2:BM126)+$AK127,"")</f>
        <v/>
      </c>
      <c r="BN127" s="30" t="str">
        <f>IF($T127=BN$1,MAX(BN$2:BN126)+$AK127,"")</f>
        <v/>
      </c>
      <c r="BO127" s="30" t="str">
        <f>IF($T127=BO$1,MAX(BO$2:BO126)+$AK127,"")</f>
        <v/>
      </c>
      <c r="BP127" s="30" t="str">
        <f>IF($T127=BP$1,MAX(BP$2:BP126)+$AK127,"")</f>
        <v/>
      </c>
      <c r="BQ127" s="30" t="str">
        <f>IF($T127=BQ$1,MAX(BQ$2:BQ126)+$AK127,"")</f>
        <v/>
      </c>
      <c r="BR127" s="30" t="str">
        <f>IF($T127=BR$1,MAX(BR$2:BR126)+$AK127,"")</f>
        <v/>
      </c>
      <c r="BS127" s="30" t="str">
        <f>IF($T127=BS$1,MAX(BS$2:BS126)+$AK127,"")</f>
        <v/>
      </c>
      <c r="BT127" s="30" t="str">
        <f>IF($T127=BT$1,MAX(BT$2:BT126)+$AK127,"")</f>
        <v/>
      </c>
    </row>
    <row r="128" spans="1:72" x14ac:dyDescent="0.2">
      <c r="A128" s="71">
        <f t="shared" si="143"/>
        <v>8711</v>
      </c>
      <c r="B128" s="23">
        <f t="shared" si="63"/>
        <v>0</v>
      </c>
      <c r="C128" s="29" t="str">
        <f t="shared" si="146"/>
        <v/>
      </c>
      <c r="D128" s="142"/>
      <c r="E128" s="143"/>
      <c r="F128" s="150"/>
      <c r="G128" s="138"/>
      <c r="H128" s="138"/>
      <c r="I128" s="1"/>
      <c r="J128" s="145"/>
      <c r="K128" s="151"/>
      <c r="L128" s="31" t="str">
        <f t="shared" si="60"/>
        <v/>
      </c>
      <c r="M128" s="30" t="str">
        <f t="shared" si="49"/>
        <v/>
      </c>
      <c r="N128" s="32" t="str">
        <f t="shared" si="147"/>
        <v/>
      </c>
      <c r="O128" s="32" t="str">
        <f t="shared" si="148"/>
        <v/>
      </c>
      <c r="P128" s="33" t="str">
        <f t="shared" si="144"/>
        <v/>
      </c>
      <c r="R128" s="30" t="str">
        <f t="shared" si="50"/>
        <v/>
      </c>
      <c r="U128" s="30" t="str">
        <f t="shared" si="53"/>
        <v/>
      </c>
      <c r="V128" s="32" t="str">
        <f t="shared" si="149"/>
        <v/>
      </c>
      <c r="W128" s="32" t="str">
        <f t="shared" si="150"/>
        <v/>
      </c>
      <c r="X128" s="28">
        <f t="shared" si="151"/>
        <v>11</v>
      </c>
      <c r="Y128" s="29">
        <f t="shared" si="152"/>
        <v>33</v>
      </c>
      <c r="Z128" s="29">
        <f t="shared" si="153"/>
        <v>17</v>
      </c>
      <c r="AA128" s="35" t="str">
        <f t="shared" si="154"/>
        <v/>
      </c>
      <c r="AB128" s="35">
        <f t="shared" si="61"/>
        <v>8</v>
      </c>
      <c r="AC128" s="35">
        <f t="shared" si="62"/>
        <v>41597</v>
      </c>
      <c r="AD128" s="35">
        <f t="shared" si="155"/>
        <v>5199</v>
      </c>
      <c r="AE128" s="28">
        <f t="shared" si="14"/>
        <v>1</v>
      </c>
      <c r="AF128" s="29">
        <f t="shared" si="156"/>
        <v>26</v>
      </c>
      <c r="AG128" s="29">
        <f t="shared" si="157"/>
        <v>39</v>
      </c>
      <c r="AH128" s="35">
        <f t="shared" si="158"/>
        <v>0</v>
      </c>
      <c r="AI128" s="34">
        <f t="shared" si="54"/>
        <v>-5792</v>
      </c>
      <c r="AJ128" s="34">
        <f t="shared" si="55"/>
        <v>-40550</v>
      </c>
      <c r="AK128" s="30" t="str">
        <f t="shared" si="159"/>
        <v/>
      </c>
      <c r="AL128" s="35">
        <f t="shared" si="160"/>
        <v>0</v>
      </c>
      <c r="AM128" s="35">
        <f t="shared" si="161"/>
        <v>56</v>
      </c>
      <c r="AN128" s="35">
        <f t="shared" si="162"/>
        <v>56</v>
      </c>
      <c r="AO128" s="35">
        <f t="shared" si="163"/>
        <v>0</v>
      </c>
      <c r="AP128" s="35">
        <f t="shared" si="145"/>
        <v>20.577777777777779</v>
      </c>
      <c r="AQ128" s="35">
        <f t="shared" si="164"/>
        <v>0</v>
      </c>
      <c r="AR128" s="28">
        <f t="shared" si="20"/>
        <v>0</v>
      </c>
      <c r="AS128" s="29">
        <f t="shared" si="165"/>
        <v>0</v>
      </c>
      <c r="AT128" s="29">
        <f t="shared" si="166"/>
        <v>0</v>
      </c>
      <c r="AU128" s="35">
        <f t="shared" si="167"/>
        <v>-8</v>
      </c>
      <c r="AV128" s="28">
        <f t="shared" si="24"/>
        <v>-1</v>
      </c>
      <c r="AW128" s="29">
        <f t="shared" si="168"/>
        <v>59</v>
      </c>
      <c r="AX128" s="29">
        <f t="shared" si="169"/>
        <v>52</v>
      </c>
      <c r="AY128" s="35">
        <f t="shared" si="170"/>
        <v>-2</v>
      </c>
      <c r="AZ128" s="28">
        <f t="shared" si="28"/>
        <v>-1</v>
      </c>
      <c r="BA128" s="29">
        <f t="shared" si="171"/>
        <v>59</v>
      </c>
      <c r="BB128" s="29">
        <f t="shared" si="172"/>
        <v>58</v>
      </c>
      <c r="BC128" s="35">
        <f t="shared" si="59"/>
        <v>0</v>
      </c>
      <c r="BD128" s="30" t="str">
        <f>IF($T128=BD$1,MAX(BD$2:BD127)+$AK128,"")</f>
        <v/>
      </c>
      <c r="BE128" s="30" t="str">
        <f>IF($T128=BE$1,MAX(BE$2:BE127)+$AK128,"")</f>
        <v/>
      </c>
      <c r="BF128" s="30" t="str">
        <f>IF($T128=BF$1,MAX(BF$2:BF127)+$AK128,"")</f>
        <v/>
      </c>
      <c r="BG128" s="30" t="str">
        <f>IF($T128=BG$1,MAX(BG$2:BG127)+$AK128,"")</f>
        <v/>
      </c>
      <c r="BH128" s="30" t="str">
        <f>IF($T128=BH$1,MAX(BH$2:BH127)+$AK128,"")</f>
        <v/>
      </c>
      <c r="BI128" s="30" t="str">
        <f>IF($T128=BI$1,MAX(BI$2:BI127)+$AK128,"")</f>
        <v/>
      </c>
      <c r="BJ128" s="30" t="str">
        <f>IF($T128=BJ$1,MAX(BJ$2:BJ127)+$AK128,"")</f>
        <v/>
      </c>
      <c r="BK128" s="30" t="str">
        <f>IF($T128=BK$1,MAX(BK$2:BK127)+$AK128,"")</f>
        <v/>
      </c>
      <c r="BL128" s="30" t="str">
        <f>IF($T128=BL$1,MAX(BL$2:BL127)+$AK128,"")</f>
        <v/>
      </c>
      <c r="BM128" s="30" t="str">
        <f>IF($T128=BM$1,MAX(BM$2:BM127)+$AK128,"")</f>
        <v/>
      </c>
      <c r="BN128" s="30" t="str">
        <f>IF($T128=BN$1,MAX(BN$2:BN127)+$AK128,"")</f>
        <v/>
      </c>
      <c r="BO128" s="30" t="str">
        <f>IF($T128=BO$1,MAX(BO$2:BO127)+$AK128,"")</f>
        <v/>
      </c>
      <c r="BP128" s="30" t="str">
        <f>IF($T128=BP$1,MAX(BP$2:BP127)+$AK128,"")</f>
        <v/>
      </c>
      <c r="BQ128" s="30" t="str">
        <f>IF($T128=BQ$1,MAX(BQ$2:BQ127)+$AK128,"")</f>
        <v/>
      </c>
      <c r="BR128" s="30" t="str">
        <f>IF($T128=BR$1,MAX(BR$2:BR127)+$AK128,"")</f>
        <v/>
      </c>
      <c r="BS128" s="30" t="str">
        <f>IF($T128=BS$1,MAX(BS$2:BS127)+$AK128,"")</f>
        <v/>
      </c>
      <c r="BT128" s="30" t="str">
        <f>IF($T128=BT$1,MAX(BT$2:BT127)+$AK128,"")</f>
        <v/>
      </c>
    </row>
    <row r="129" spans="1:72" x14ac:dyDescent="0.2">
      <c r="A129" s="71">
        <f t="shared" si="143"/>
        <v>8811</v>
      </c>
      <c r="B129" s="23">
        <f t="shared" si="63"/>
        <v>0</v>
      </c>
      <c r="C129" s="29" t="str">
        <f t="shared" si="146"/>
        <v/>
      </c>
      <c r="D129" s="142"/>
      <c r="E129" s="143"/>
      <c r="F129" s="150"/>
      <c r="G129" s="138"/>
      <c r="H129" s="138"/>
      <c r="I129" s="1"/>
      <c r="J129" s="145"/>
      <c r="K129" s="151"/>
      <c r="L129" s="31" t="str">
        <f t="shared" si="60"/>
        <v/>
      </c>
      <c r="M129" s="30" t="str">
        <f t="shared" si="49"/>
        <v/>
      </c>
      <c r="N129" s="32" t="str">
        <f t="shared" si="147"/>
        <v/>
      </c>
      <c r="O129" s="32" t="str">
        <f t="shared" si="148"/>
        <v/>
      </c>
      <c r="P129" s="33" t="str">
        <f t="shared" si="144"/>
        <v/>
      </c>
      <c r="R129" s="30" t="str">
        <f t="shared" si="50"/>
        <v/>
      </c>
      <c r="U129" s="30" t="str">
        <f t="shared" si="53"/>
        <v/>
      </c>
      <c r="V129" s="32" t="str">
        <f t="shared" si="149"/>
        <v/>
      </c>
      <c r="W129" s="32" t="str">
        <f t="shared" si="150"/>
        <v/>
      </c>
      <c r="X129" s="28">
        <f t="shared" si="151"/>
        <v>11</v>
      </c>
      <c r="Y129" s="29">
        <f t="shared" si="152"/>
        <v>33</v>
      </c>
      <c r="Z129" s="29">
        <f t="shared" si="153"/>
        <v>17</v>
      </c>
      <c r="AA129" s="35" t="str">
        <f t="shared" si="154"/>
        <v/>
      </c>
      <c r="AB129" s="35">
        <f t="shared" si="61"/>
        <v>8</v>
      </c>
      <c r="AC129" s="35">
        <f t="shared" si="62"/>
        <v>41597</v>
      </c>
      <c r="AD129" s="35">
        <f t="shared" si="155"/>
        <v>5199</v>
      </c>
      <c r="AE129" s="28">
        <f t="shared" si="14"/>
        <v>1</v>
      </c>
      <c r="AF129" s="29">
        <f t="shared" si="156"/>
        <v>26</v>
      </c>
      <c r="AG129" s="29">
        <f t="shared" si="157"/>
        <v>39</v>
      </c>
      <c r="AH129" s="35">
        <f t="shared" si="158"/>
        <v>0</v>
      </c>
      <c r="AI129" s="34">
        <f t="shared" si="54"/>
        <v>-5792</v>
      </c>
      <c r="AJ129" s="34">
        <f t="shared" si="55"/>
        <v>-40550</v>
      </c>
      <c r="AK129" s="30" t="str">
        <f t="shared" si="159"/>
        <v/>
      </c>
      <c r="AL129" s="35">
        <f t="shared" si="160"/>
        <v>0</v>
      </c>
      <c r="AM129" s="35">
        <f t="shared" si="161"/>
        <v>56</v>
      </c>
      <c r="AN129" s="35">
        <f t="shared" si="162"/>
        <v>56</v>
      </c>
      <c r="AO129" s="35">
        <f t="shared" si="163"/>
        <v>0</v>
      </c>
      <c r="AP129" s="35">
        <f t="shared" si="145"/>
        <v>20.577777777777779</v>
      </c>
      <c r="AQ129" s="35">
        <f t="shared" si="164"/>
        <v>0</v>
      </c>
      <c r="AR129" s="28">
        <f t="shared" si="20"/>
        <v>0</v>
      </c>
      <c r="AS129" s="29">
        <f t="shared" si="165"/>
        <v>0</v>
      </c>
      <c r="AT129" s="29">
        <f t="shared" si="166"/>
        <v>0</v>
      </c>
      <c r="AU129" s="35">
        <f t="shared" si="167"/>
        <v>-8</v>
      </c>
      <c r="AV129" s="28">
        <f t="shared" si="24"/>
        <v>-1</v>
      </c>
      <c r="AW129" s="29">
        <f t="shared" si="168"/>
        <v>59</v>
      </c>
      <c r="AX129" s="29">
        <f t="shared" si="169"/>
        <v>52</v>
      </c>
      <c r="AY129" s="35">
        <f t="shared" si="170"/>
        <v>-2</v>
      </c>
      <c r="AZ129" s="28">
        <f t="shared" si="28"/>
        <v>-1</v>
      </c>
      <c r="BA129" s="29">
        <f t="shared" si="171"/>
        <v>59</v>
      </c>
      <c r="BB129" s="29">
        <f t="shared" si="172"/>
        <v>58</v>
      </c>
      <c r="BC129" s="35">
        <f t="shared" si="59"/>
        <v>0</v>
      </c>
      <c r="BD129" s="30" t="str">
        <f>IF($T129=BD$1,MAX(BD$2:BD128)+$AK129,"")</f>
        <v/>
      </c>
      <c r="BE129" s="30" t="str">
        <f>IF($T129=BE$1,MAX(BE$2:BE128)+$AK129,"")</f>
        <v/>
      </c>
      <c r="BF129" s="30" t="str">
        <f>IF($T129=BF$1,MAX(BF$2:BF128)+$AK129,"")</f>
        <v/>
      </c>
      <c r="BG129" s="30" t="str">
        <f>IF($T129=BG$1,MAX(BG$2:BG128)+$AK129,"")</f>
        <v/>
      </c>
      <c r="BH129" s="30" t="str">
        <f>IF($T129=BH$1,MAX(BH$2:BH128)+$AK129,"")</f>
        <v/>
      </c>
      <c r="BI129" s="30" t="str">
        <f>IF($T129=BI$1,MAX(BI$2:BI128)+$AK129,"")</f>
        <v/>
      </c>
      <c r="BJ129" s="30" t="str">
        <f>IF($T129=BJ$1,MAX(BJ$2:BJ128)+$AK129,"")</f>
        <v/>
      </c>
      <c r="BK129" s="30" t="str">
        <f>IF($T129=BK$1,MAX(BK$2:BK128)+$AK129,"")</f>
        <v/>
      </c>
      <c r="BL129" s="30" t="str">
        <f>IF($T129=BL$1,MAX(BL$2:BL128)+$AK129,"")</f>
        <v/>
      </c>
      <c r="BM129" s="30" t="str">
        <f>IF($T129=BM$1,MAX(BM$2:BM128)+$AK129,"")</f>
        <v/>
      </c>
      <c r="BN129" s="30" t="str">
        <f>IF($T129=BN$1,MAX(BN$2:BN128)+$AK129,"")</f>
        <v/>
      </c>
      <c r="BO129" s="30" t="str">
        <f>IF($T129=BO$1,MAX(BO$2:BO128)+$AK129,"")</f>
        <v/>
      </c>
      <c r="BP129" s="30" t="str">
        <f>IF($T129=BP$1,MAX(BP$2:BP128)+$AK129,"")</f>
        <v/>
      </c>
      <c r="BQ129" s="30" t="str">
        <f>IF($T129=BQ$1,MAX(BQ$2:BQ128)+$AK129,"")</f>
        <v/>
      </c>
      <c r="BR129" s="30" t="str">
        <f>IF($T129=BR$1,MAX(BR$2:BR128)+$AK129,"")</f>
        <v/>
      </c>
      <c r="BS129" s="30" t="str">
        <f>IF($T129=BS$1,MAX(BS$2:BS128)+$AK129,"")</f>
        <v/>
      </c>
      <c r="BT129" s="30" t="str">
        <f>IF($T129=BT$1,MAX(BT$2:BT128)+$AK129,"")</f>
        <v/>
      </c>
    </row>
    <row r="130" spans="1:72" x14ac:dyDescent="0.2">
      <c r="A130" s="71">
        <f t="shared" si="143"/>
        <v>8911</v>
      </c>
      <c r="B130" s="23">
        <f t="shared" si="63"/>
        <v>0</v>
      </c>
      <c r="C130" s="29" t="str">
        <f t="shared" si="146"/>
        <v/>
      </c>
      <c r="D130" s="142"/>
      <c r="E130" s="143"/>
      <c r="F130" s="150"/>
      <c r="G130" s="138"/>
      <c r="H130" s="138"/>
      <c r="I130" s="1"/>
      <c r="J130" s="145"/>
      <c r="K130" s="151"/>
      <c r="L130" s="31" t="str">
        <f t="shared" si="60"/>
        <v/>
      </c>
      <c r="M130" s="30" t="str">
        <f t="shared" si="49"/>
        <v/>
      </c>
      <c r="N130" s="32" t="str">
        <f t="shared" si="147"/>
        <v/>
      </c>
      <c r="O130" s="32" t="str">
        <f t="shared" si="148"/>
        <v/>
      </c>
      <c r="P130" s="33" t="str">
        <f t="shared" si="144"/>
        <v/>
      </c>
      <c r="R130" s="30" t="str">
        <f t="shared" si="50"/>
        <v/>
      </c>
      <c r="U130" s="30" t="str">
        <f t="shared" si="53"/>
        <v/>
      </c>
      <c r="V130" s="32" t="str">
        <f t="shared" si="149"/>
        <v/>
      </c>
      <c r="W130" s="32" t="str">
        <f t="shared" si="150"/>
        <v/>
      </c>
      <c r="X130" s="28">
        <f t="shared" si="151"/>
        <v>11</v>
      </c>
      <c r="Y130" s="29">
        <f t="shared" si="152"/>
        <v>33</v>
      </c>
      <c r="Z130" s="29">
        <f t="shared" si="153"/>
        <v>17</v>
      </c>
      <c r="AA130" s="35" t="str">
        <f t="shared" si="154"/>
        <v/>
      </c>
      <c r="AB130" s="35">
        <f t="shared" si="61"/>
        <v>8</v>
      </c>
      <c r="AC130" s="35">
        <f t="shared" si="62"/>
        <v>41597</v>
      </c>
      <c r="AD130" s="35">
        <f t="shared" si="155"/>
        <v>5199</v>
      </c>
      <c r="AE130" s="28">
        <f t="shared" si="14"/>
        <v>1</v>
      </c>
      <c r="AF130" s="29">
        <f t="shared" si="156"/>
        <v>26</v>
      </c>
      <c r="AG130" s="29">
        <f t="shared" si="157"/>
        <v>39</v>
      </c>
      <c r="AH130" s="35">
        <f t="shared" si="158"/>
        <v>0</v>
      </c>
      <c r="AI130" s="34">
        <f t="shared" si="54"/>
        <v>-5792</v>
      </c>
      <c r="AJ130" s="34">
        <f t="shared" si="55"/>
        <v>-40550</v>
      </c>
      <c r="AK130" s="30" t="str">
        <f t="shared" si="159"/>
        <v/>
      </c>
      <c r="AL130" s="35">
        <f t="shared" si="160"/>
        <v>0</v>
      </c>
      <c r="AM130" s="35">
        <f t="shared" si="161"/>
        <v>56</v>
      </c>
      <c r="AN130" s="35">
        <f t="shared" si="162"/>
        <v>56</v>
      </c>
      <c r="AO130" s="35">
        <f t="shared" si="163"/>
        <v>0</v>
      </c>
      <c r="AP130" s="35">
        <f t="shared" si="145"/>
        <v>20.577777777777779</v>
      </c>
      <c r="AQ130" s="35">
        <f t="shared" si="164"/>
        <v>0</v>
      </c>
      <c r="AR130" s="28">
        <f t="shared" si="20"/>
        <v>0</v>
      </c>
      <c r="AS130" s="29">
        <f t="shared" si="165"/>
        <v>0</v>
      </c>
      <c r="AT130" s="29">
        <f t="shared" si="166"/>
        <v>0</v>
      </c>
      <c r="AU130" s="35">
        <f t="shared" si="167"/>
        <v>-8</v>
      </c>
      <c r="AV130" s="28">
        <f t="shared" si="24"/>
        <v>-1</v>
      </c>
      <c r="AW130" s="29">
        <f t="shared" si="168"/>
        <v>59</v>
      </c>
      <c r="AX130" s="29">
        <f t="shared" si="169"/>
        <v>52</v>
      </c>
      <c r="AY130" s="35">
        <f t="shared" si="170"/>
        <v>-2</v>
      </c>
      <c r="AZ130" s="28">
        <f t="shared" si="28"/>
        <v>-1</v>
      </c>
      <c r="BA130" s="29">
        <f t="shared" si="171"/>
        <v>59</v>
      </c>
      <c r="BB130" s="29">
        <f t="shared" si="172"/>
        <v>58</v>
      </c>
      <c r="BC130" s="35">
        <f t="shared" si="59"/>
        <v>0</v>
      </c>
      <c r="BD130" s="30" t="str">
        <f>IF($T130=BD$1,MAX(BD$2:BD129)+$AK130,"")</f>
        <v/>
      </c>
      <c r="BE130" s="30" t="str">
        <f>IF($T130=BE$1,MAX(BE$2:BE129)+$AK130,"")</f>
        <v/>
      </c>
      <c r="BF130" s="30" t="str">
        <f>IF($T130=BF$1,MAX(BF$2:BF129)+$AK130,"")</f>
        <v/>
      </c>
      <c r="BG130" s="30" t="str">
        <f>IF($T130=BG$1,MAX(BG$2:BG129)+$AK130,"")</f>
        <v/>
      </c>
      <c r="BH130" s="30" t="str">
        <f>IF($T130=BH$1,MAX(BH$2:BH129)+$AK130,"")</f>
        <v/>
      </c>
      <c r="BI130" s="30" t="str">
        <f>IF($T130=BI$1,MAX(BI$2:BI129)+$AK130,"")</f>
        <v/>
      </c>
      <c r="BJ130" s="30" t="str">
        <f>IF($T130=BJ$1,MAX(BJ$2:BJ129)+$AK130,"")</f>
        <v/>
      </c>
      <c r="BK130" s="30" t="str">
        <f>IF($T130=BK$1,MAX(BK$2:BK129)+$AK130,"")</f>
        <v/>
      </c>
      <c r="BL130" s="30" t="str">
        <f>IF($T130=BL$1,MAX(BL$2:BL129)+$AK130,"")</f>
        <v/>
      </c>
      <c r="BM130" s="30" t="str">
        <f>IF($T130=BM$1,MAX(BM$2:BM129)+$AK130,"")</f>
        <v/>
      </c>
      <c r="BN130" s="30" t="str">
        <f>IF($T130=BN$1,MAX(BN$2:BN129)+$AK130,"")</f>
        <v/>
      </c>
      <c r="BO130" s="30" t="str">
        <f>IF($T130=BO$1,MAX(BO$2:BO129)+$AK130,"")</f>
        <v/>
      </c>
      <c r="BP130" s="30" t="str">
        <f>IF($T130=BP$1,MAX(BP$2:BP129)+$AK130,"")</f>
        <v/>
      </c>
      <c r="BQ130" s="30" t="str">
        <f>IF($T130=BQ$1,MAX(BQ$2:BQ129)+$AK130,"")</f>
        <v/>
      </c>
      <c r="BR130" s="30" t="str">
        <f>IF($T130=BR$1,MAX(BR$2:BR129)+$AK130,"")</f>
        <v/>
      </c>
      <c r="BS130" s="30" t="str">
        <f>IF($T130=BS$1,MAX(BS$2:BS129)+$AK130,"")</f>
        <v/>
      </c>
      <c r="BT130" s="30" t="str">
        <f>IF($T130=BT$1,MAX(BT$2:BT129)+$AK130,"")</f>
        <v/>
      </c>
    </row>
    <row r="131" spans="1:72" x14ac:dyDescent="0.2">
      <c r="A131" s="71">
        <f t="shared" si="143"/>
        <v>9011</v>
      </c>
      <c r="B131" s="23">
        <f t="shared" si="63"/>
        <v>0</v>
      </c>
      <c r="C131" s="29" t="str">
        <f t="shared" si="146"/>
        <v/>
      </c>
      <c r="D131" s="142"/>
      <c r="E131" s="143"/>
      <c r="F131" s="150"/>
      <c r="G131" s="138"/>
      <c r="H131" s="138"/>
      <c r="I131" s="1"/>
      <c r="J131" s="145"/>
      <c r="K131" s="151"/>
      <c r="L131" s="31" t="str">
        <f t="shared" si="60"/>
        <v/>
      </c>
      <c r="M131" s="30" t="str">
        <f t="shared" si="49"/>
        <v/>
      </c>
      <c r="N131" s="32" t="str">
        <f t="shared" si="147"/>
        <v/>
      </c>
      <c r="O131" s="32" t="str">
        <f t="shared" si="148"/>
        <v/>
      </c>
      <c r="P131" s="33" t="str">
        <f t="shared" si="144"/>
        <v/>
      </c>
      <c r="R131" s="30" t="str">
        <f t="shared" si="50"/>
        <v/>
      </c>
      <c r="U131" s="30" t="str">
        <f t="shared" si="53"/>
        <v/>
      </c>
      <c r="V131" s="32" t="str">
        <f t="shared" si="149"/>
        <v/>
      </c>
      <c r="W131" s="32" t="str">
        <f t="shared" si="150"/>
        <v/>
      </c>
      <c r="X131" s="28">
        <f t="shared" si="151"/>
        <v>11</v>
      </c>
      <c r="Y131" s="29">
        <f t="shared" si="152"/>
        <v>33</v>
      </c>
      <c r="Z131" s="29">
        <f t="shared" si="153"/>
        <v>17</v>
      </c>
      <c r="AA131" s="35" t="str">
        <f t="shared" si="154"/>
        <v/>
      </c>
      <c r="AB131" s="35">
        <f t="shared" si="61"/>
        <v>8</v>
      </c>
      <c r="AC131" s="35">
        <f t="shared" si="62"/>
        <v>41597</v>
      </c>
      <c r="AD131" s="35">
        <f t="shared" si="155"/>
        <v>5199</v>
      </c>
      <c r="AE131" s="28">
        <f t="shared" si="14"/>
        <v>1</v>
      </c>
      <c r="AF131" s="29">
        <f t="shared" si="156"/>
        <v>26</v>
      </c>
      <c r="AG131" s="29">
        <f t="shared" si="157"/>
        <v>39</v>
      </c>
      <c r="AH131" s="35">
        <f t="shared" si="158"/>
        <v>0</v>
      </c>
      <c r="AI131" s="34">
        <f t="shared" si="54"/>
        <v>-5792</v>
      </c>
      <c r="AJ131" s="34">
        <f t="shared" si="55"/>
        <v>-40550</v>
      </c>
      <c r="AK131" s="30" t="str">
        <f t="shared" si="159"/>
        <v/>
      </c>
      <c r="AL131" s="35">
        <f t="shared" si="160"/>
        <v>0</v>
      </c>
      <c r="AM131" s="35">
        <f t="shared" si="161"/>
        <v>56</v>
      </c>
      <c r="AN131" s="35">
        <f t="shared" si="162"/>
        <v>56</v>
      </c>
      <c r="AO131" s="35">
        <f t="shared" si="163"/>
        <v>0</v>
      </c>
      <c r="AP131" s="35">
        <f t="shared" si="145"/>
        <v>20.577777777777779</v>
      </c>
      <c r="AQ131" s="35">
        <f t="shared" si="164"/>
        <v>0</v>
      </c>
      <c r="AR131" s="28">
        <f t="shared" si="20"/>
        <v>0</v>
      </c>
      <c r="AS131" s="29">
        <f t="shared" si="165"/>
        <v>0</v>
      </c>
      <c r="AT131" s="29">
        <f t="shared" si="166"/>
        <v>0</v>
      </c>
      <c r="AU131" s="35">
        <f t="shared" si="167"/>
        <v>-8</v>
      </c>
      <c r="AV131" s="28">
        <f t="shared" si="24"/>
        <v>-1</v>
      </c>
      <c r="AW131" s="29">
        <f t="shared" si="168"/>
        <v>59</v>
      </c>
      <c r="AX131" s="29">
        <f t="shared" si="169"/>
        <v>52</v>
      </c>
      <c r="AY131" s="35">
        <f t="shared" si="170"/>
        <v>-2</v>
      </c>
      <c r="AZ131" s="28">
        <f t="shared" si="28"/>
        <v>-1</v>
      </c>
      <c r="BA131" s="29">
        <f t="shared" si="171"/>
        <v>59</v>
      </c>
      <c r="BB131" s="29">
        <f t="shared" si="172"/>
        <v>58</v>
      </c>
      <c r="BC131" s="35">
        <f t="shared" si="59"/>
        <v>0</v>
      </c>
      <c r="BD131" s="30" t="str">
        <f>IF($T131=BD$1,MAX(BD$2:BD130)+$AK131,"")</f>
        <v/>
      </c>
      <c r="BE131" s="30" t="str">
        <f>IF($T131=BE$1,MAX(BE$2:BE130)+$AK131,"")</f>
        <v/>
      </c>
      <c r="BF131" s="30" t="str">
        <f>IF($T131=BF$1,MAX(BF$2:BF130)+$AK131,"")</f>
        <v/>
      </c>
      <c r="BG131" s="30" t="str">
        <f>IF($T131=BG$1,MAX(BG$2:BG130)+$AK131,"")</f>
        <v/>
      </c>
      <c r="BH131" s="30" t="str">
        <f>IF($T131=BH$1,MAX(BH$2:BH130)+$AK131,"")</f>
        <v/>
      </c>
      <c r="BI131" s="30" t="str">
        <f>IF($T131=BI$1,MAX(BI$2:BI130)+$AK131,"")</f>
        <v/>
      </c>
      <c r="BJ131" s="30" t="str">
        <f>IF($T131=BJ$1,MAX(BJ$2:BJ130)+$AK131,"")</f>
        <v/>
      </c>
      <c r="BK131" s="30" t="str">
        <f>IF($T131=BK$1,MAX(BK$2:BK130)+$AK131,"")</f>
        <v/>
      </c>
      <c r="BL131" s="30" t="str">
        <f>IF($T131=BL$1,MAX(BL$2:BL130)+$AK131,"")</f>
        <v/>
      </c>
      <c r="BM131" s="30" t="str">
        <f>IF($T131=BM$1,MAX(BM$2:BM130)+$AK131,"")</f>
        <v/>
      </c>
      <c r="BN131" s="30" t="str">
        <f>IF($T131=BN$1,MAX(BN$2:BN130)+$AK131,"")</f>
        <v/>
      </c>
      <c r="BO131" s="30" t="str">
        <f>IF($T131=BO$1,MAX(BO$2:BO130)+$AK131,"")</f>
        <v/>
      </c>
      <c r="BP131" s="30" t="str">
        <f>IF($T131=BP$1,MAX(BP$2:BP130)+$AK131,"")</f>
        <v/>
      </c>
      <c r="BQ131" s="30" t="str">
        <f>IF($T131=BQ$1,MAX(BQ$2:BQ130)+$AK131,"")</f>
        <v/>
      </c>
      <c r="BR131" s="30" t="str">
        <f>IF($T131=BR$1,MAX(BR$2:BR130)+$AK131,"")</f>
        <v/>
      </c>
      <c r="BS131" s="30" t="str">
        <f>IF($T131=BS$1,MAX(BS$2:BS130)+$AK131,"")</f>
        <v/>
      </c>
      <c r="BT131" s="30" t="str">
        <f>IF($T131=BT$1,MAX(BT$2:BT130)+$AK131,"")</f>
        <v/>
      </c>
    </row>
    <row r="132" spans="1:72" x14ac:dyDescent="0.2">
      <c r="A132" s="71">
        <f t="shared" si="143"/>
        <v>9111</v>
      </c>
      <c r="B132" s="23">
        <f t="shared" si="63"/>
        <v>0</v>
      </c>
      <c r="C132" s="29" t="str">
        <f t="shared" si="146"/>
        <v/>
      </c>
      <c r="D132" s="142"/>
      <c r="E132" s="143"/>
      <c r="F132" s="150"/>
      <c r="G132" s="138"/>
      <c r="H132" s="138"/>
      <c r="I132" s="1"/>
      <c r="J132" s="145"/>
      <c r="K132" s="151"/>
      <c r="L132" s="31" t="str">
        <f t="shared" si="60"/>
        <v/>
      </c>
      <c r="M132" s="30" t="str">
        <f t="shared" si="49"/>
        <v/>
      </c>
      <c r="N132" s="32" t="str">
        <f t="shared" si="147"/>
        <v/>
      </c>
      <c r="O132" s="32" t="str">
        <f t="shared" si="148"/>
        <v/>
      </c>
      <c r="P132" s="33" t="str">
        <f t="shared" si="144"/>
        <v/>
      </c>
      <c r="R132" s="30" t="str">
        <f t="shared" si="50"/>
        <v/>
      </c>
      <c r="U132" s="30" t="str">
        <f t="shared" si="53"/>
        <v/>
      </c>
      <c r="V132" s="32" t="str">
        <f t="shared" si="149"/>
        <v/>
      </c>
      <c r="W132" s="32" t="str">
        <f t="shared" si="150"/>
        <v/>
      </c>
      <c r="X132" s="28">
        <f t="shared" si="151"/>
        <v>11</v>
      </c>
      <c r="Y132" s="29">
        <f t="shared" si="152"/>
        <v>33</v>
      </c>
      <c r="Z132" s="29">
        <f t="shared" si="153"/>
        <v>17</v>
      </c>
      <c r="AA132" s="35" t="str">
        <f t="shared" si="154"/>
        <v/>
      </c>
      <c r="AB132" s="35">
        <f t="shared" si="61"/>
        <v>8</v>
      </c>
      <c r="AC132" s="35">
        <f t="shared" si="62"/>
        <v>41597</v>
      </c>
      <c r="AD132" s="35">
        <f t="shared" si="155"/>
        <v>5199</v>
      </c>
      <c r="AE132" s="28">
        <f t="shared" si="14"/>
        <v>1</v>
      </c>
      <c r="AF132" s="29">
        <f t="shared" si="156"/>
        <v>26</v>
      </c>
      <c r="AG132" s="29">
        <f t="shared" si="157"/>
        <v>39</v>
      </c>
      <c r="AH132" s="35">
        <f t="shared" si="158"/>
        <v>0</v>
      </c>
      <c r="AI132" s="34">
        <f t="shared" si="54"/>
        <v>-5792</v>
      </c>
      <c r="AJ132" s="34">
        <f t="shared" si="55"/>
        <v>-40550</v>
      </c>
      <c r="AK132" s="30" t="str">
        <f t="shared" si="159"/>
        <v/>
      </c>
      <c r="AL132" s="35">
        <f t="shared" si="160"/>
        <v>0</v>
      </c>
      <c r="AM132" s="35">
        <f t="shared" si="161"/>
        <v>56</v>
      </c>
      <c r="AN132" s="35">
        <f t="shared" si="162"/>
        <v>56</v>
      </c>
      <c r="AO132" s="35">
        <f t="shared" si="163"/>
        <v>0</v>
      </c>
      <c r="AP132" s="35">
        <f t="shared" si="145"/>
        <v>20.577777777777779</v>
      </c>
      <c r="AQ132" s="35">
        <f t="shared" si="164"/>
        <v>0</v>
      </c>
      <c r="AR132" s="28">
        <f t="shared" si="20"/>
        <v>0</v>
      </c>
      <c r="AS132" s="29">
        <f t="shared" si="165"/>
        <v>0</v>
      </c>
      <c r="AT132" s="29">
        <f t="shared" si="166"/>
        <v>0</v>
      </c>
      <c r="AU132" s="35">
        <f t="shared" si="167"/>
        <v>-8</v>
      </c>
      <c r="AV132" s="28">
        <f t="shared" si="24"/>
        <v>-1</v>
      </c>
      <c r="AW132" s="29">
        <f t="shared" si="168"/>
        <v>59</v>
      </c>
      <c r="AX132" s="29">
        <f t="shared" si="169"/>
        <v>52</v>
      </c>
      <c r="AY132" s="35">
        <f t="shared" si="170"/>
        <v>-2</v>
      </c>
      <c r="AZ132" s="28">
        <f t="shared" si="28"/>
        <v>-1</v>
      </c>
      <c r="BA132" s="29">
        <f t="shared" si="171"/>
        <v>59</v>
      </c>
      <c r="BB132" s="29">
        <f t="shared" si="172"/>
        <v>58</v>
      </c>
      <c r="BC132" s="35">
        <f t="shared" si="59"/>
        <v>0</v>
      </c>
      <c r="BD132" s="30" t="str">
        <f>IF($T132=BD$1,MAX(BD$2:BD131)+$AK132,"")</f>
        <v/>
      </c>
      <c r="BE132" s="30" t="str">
        <f>IF($T132=BE$1,MAX(BE$2:BE131)+$AK132,"")</f>
        <v/>
      </c>
      <c r="BF132" s="30" t="str">
        <f>IF($T132=BF$1,MAX(BF$2:BF131)+$AK132,"")</f>
        <v/>
      </c>
      <c r="BG132" s="30" t="str">
        <f>IF($T132=BG$1,MAX(BG$2:BG131)+$AK132,"")</f>
        <v/>
      </c>
      <c r="BH132" s="30" t="str">
        <f>IF($T132=BH$1,MAX(BH$2:BH131)+$AK132,"")</f>
        <v/>
      </c>
      <c r="BI132" s="30" t="str">
        <f>IF($T132=BI$1,MAX(BI$2:BI131)+$AK132,"")</f>
        <v/>
      </c>
      <c r="BJ132" s="30" t="str">
        <f>IF($T132=BJ$1,MAX(BJ$2:BJ131)+$AK132,"")</f>
        <v/>
      </c>
      <c r="BK132" s="30" t="str">
        <f>IF($T132=BK$1,MAX(BK$2:BK131)+$AK132,"")</f>
        <v/>
      </c>
      <c r="BL132" s="30" t="str">
        <f>IF($T132=BL$1,MAX(BL$2:BL131)+$AK132,"")</f>
        <v/>
      </c>
      <c r="BM132" s="30" t="str">
        <f>IF($T132=BM$1,MAX(BM$2:BM131)+$AK132,"")</f>
        <v/>
      </c>
      <c r="BN132" s="30" t="str">
        <f>IF($T132=BN$1,MAX(BN$2:BN131)+$AK132,"")</f>
        <v/>
      </c>
      <c r="BO132" s="30" t="str">
        <f>IF($T132=BO$1,MAX(BO$2:BO131)+$AK132,"")</f>
        <v/>
      </c>
      <c r="BP132" s="30" t="str">
        <f>IF($T132=BP$1,MAX(BP$2:BP131)+$AK132,"")</f>
        <v/>
      </c>
      <c r="BQ132" s="30" t="str">
        <f>IF($T132=BQ$1,MAX(BQ$2:BQ131)+$AK132,"")</f>
        <v/>
      </c>
      <c r="BR132" s="30" t="str">
        <f>IF($T132=BR$1,MAX(BR$2:BR131)+$AK132,"")</f>
        <v/>
      </c>
      <c r="BS132" s="30" t="str">
        <f>IF($T132=BS$1,MAX(BS$2:BS131)+$AK132,"")</f>
        <v/>
      </c>
      <c r="BT132" s="30" t="str">
        <f>IF($T132=BT$1,MAX(BT$2:BT131)+$AK132,"")</f>
        <v/>
      </c>
    </row>
    <row r="133" spans="1:72" x14ac:dyDescent="0.2">
      <c r="A133" s="71">
        <f t="shared" si="143"/>
        <v>9211</v>
      </c>
      <c r="B133" s="23">
        <f t="shared" si="63"/>
        <v>0</v>
      </c>
      <c r="C133" s="29" t="str">
        <f t="shared" si="146"/>
        <v/>
      </c>
      <c r="D133" s="142"/>
      <c r="E133" s="143"/>
      <c r="F133" s="150"/>
      <c r="G133" s="138"/>
      <c r="H133" s="138"/>
      <c r="I133" s="1"/>
      <c r="J133" s="145"/>
      <c r="K133" s="151"/>
      <c r="L133" s="31" t="str">
        <f t="shared" si="60"/>
        <v/>
      </c>
      <c r="M133" s="30" t="str">
        <f t="shared" si="49"/>
        <v/>
      </c>
      <c r="N133" s="32" t="str">
        <f t="shared" si="147"/>
        <v/>
      </c>
      <c r="O133" s="32" t="str">
        <f t="shared" si="148"/>
        <v/>
      </c>
      <c r="P133" s="33" t="str">
        <f t="shared" si="144"/>
        <v/>
      </c>
      <c r="R133" s="30" t="str">
        <f t="shared" si="50"/>
        <v/>
      </c>
      <c r="U133" s="30" t="str">
        <f t="shared" si="53"/>
        <v/>
      </c>
      <c r="V133" s="32" t="str">
        <f t="shared" si="149"/>
        <v/>
      </c>
      <c r="W133" s="32" t="str">
        <f t="shared" si="150"/>
        <v/>
      </c>
      <c r="X133" s="28">
        <f t="shared" si="151"/>
        <v>11</v>
      </c>
      <c r="Y133" s="29">
        <f t="shared" si="152"/>
        <v>33</v>
      </c>
      <c r="Z133" s="29">
        <f t="shared" si="153"/>
        <v>17</v>
      </c>
      <c r="AA133" s="35" t="str">
        <f t="shared" si="154"/>
        <v/>
      </c>
      <c r="AB133" s="35">
        <f t="shared" si="61"/>
        <v>8</v>
      </c>
      <c r="AC133" s="35">
        <f t="shared" si="62"/>
        <v>41597</v>
      </c>
      <c r="AD133" s="35">
        <f t="shared" si="155"/>
        <v>5199</v>
      </c>
      <c r="AE133" s="28">
        <f t="shared" si="14"/>
        <v>1</v>
      </c>
      <c r="AF133" s="29">
        <f t="shared" si="156"/>
        <v>26</v>
      </c>
      <c r="AG133" s="29">
        <f t="shared" si="157"/>
        <v>39</v>
      </c>
      <c r="AH133" s="35">
        <f t="shared" si="158"/>
        <v>0</v>
      </c>
      <c r="AI133" s="34">
        <f t="shared" si="54"/>
        <v>-5792</v>
      </c>
      <c r="AJ133" s="34">
        <f t="shared" si="55"/>
        <v>-40550</v>
      </c>
      <c r="AK133" s="30" t="str">
        <f t="shared" si="159"/>
        <v/>
      </c>
      <c r="AL133" s="35">
        <f t="shared" si="160"/>
        <v>0</v>
      </c>
      <c r="AM133" s="35">
        <f t="shared" si="161"/>
        <v>56</v>
      </c>
      <c r="AN133" s="35">
        <f t="shared" si="162"/>
        <v>56</v>
      </c>
      <c r="AO133" s="35">
        <f t="shared" si="163"/>
        <v>0</v>
      </c>
      <c r="AP133" s="35">
        <f t="shared" si="145"/>
        <v>20.577777777777779</v>
      </c>
      <c r="AQ133" s="35">
        <f t="shared" si="164"/>
        <v>0</v>
      </c>
      <c r="AR133" s="28">
        <f t="shared" si="20"/>
        <v>0</v>
      </c>
      <c r="AS133" s="29">
        <f t="shared" si="165"/>
        <v>0</v>
      </c>
      <c r="AT133" s="29">
        <f t="shared" si="166"/>
        <v>0</v>
      </c>
      <c r="AU133" s="35">
        <f t="shared" si="167"/>
        <v>-8</v>
      </c>
      <c r="AV133" s="28">
        <f t="shared" si="24"/>
        <v>-1</v>
      </c>
      <c r="AW133" s="29">
        <f t="shared" si="168"/>
        <v>59</v>
      </c>
      <c r="AX133" s="29">
        <f t="shared" si="169"/>
        <v>52</v>
      </c>
      <c r="AY133" s="35">
        <f t="shared" si="170"/>
        <v>-2</v>
      </c>
      <c r="AZ133" s="28">
        <f t="shared" si="28"/>
        <v>-1</v>
      </c>
      <c r="BA133" s="29">
        <f t="shared" si="171"/>
        <v>59</v>
      </c>
      <c r="BB133" s="29">
        <f t="shared" si="172"/>
        <v>58</v>
      </c>
      <c r="BC133" s="35">
        <f t="shared" si="59"/>
        <v>0</v>
      </c>
      <c r="BD133" s="30" t="str">
        <f>IF($T133=BD$1,MAX(BD$2:BD132)+$AK133,"")</f>
        <v/>
      </c>
      <c r="BE133" s="30" t="str">
        <f>IF($T133=BE$1,MAX(BE$2:BE132)+$AK133,"")</f>
        <v/>
      </c>
      <c r="BF133" s="30" t="str">
        <f>IF($T133=BF$1,MAX(BF$2:BF132)+$AK133,"")</f>
        <v/>
      </c>
      <c r="BG133" s="30" t="str">
        <f>IF($T133=BG$1,MAX(BG$2:BG132)+$AK133,"")</f>
        <v/>
      </c>
      <c r="BH133" s="30" t="str">
        <f>IF($T133=BH$1,MAX(BH$2:BH132)+$AK133,"")</f>
        <v/>
      </c>
      <c r="BI133" s="30" t="str">
        <f>IF($T133=BI$1,MAX(BI$2:BI132)+$AK133,"")</f>
        <v/>
      </c>
      <c r="BJ133" s="30" t="str">
        <f>IF($T133=BJ$1,MAX(BJ$2:BJ132)+$AK133,"")</f>
        <v/>
      </c>
      <c r="BK133" s="30" t="str">
        <f>IF($T133=BK$1,MAX(BK$2:BK132)+$AK133,"")</f>
        <v/>
      </c>
      <c r="BL133" s="30" t="str">
        <f>IF($T133=BL$1,MAX(BL$2:BL132)+$AK133,"")</f>
        <v/>
      </c>
      <c r="BM133" s="30" t="str">
        <f>IF($T133=BM$1,MAX(BM$2:BM132)+$AK133,"")</f>
        <v/>
      </c>
      <c r="BN133" s="30" t="str">
        <f>IF($T133=BN$1,MAX(BN$2:BN132)+$AK133,"")</f>
        <v/>
      </c>
      <c r="BO133" s="30" t="str">
        <f>IF($T133=BO$1,MAX(BO$2:BO132)+$AK133,"")</f>
        <v/>
      </c>
      <c r="BP133" s="30" t="str">
        <f>IF($T133=BP$1,MAX(BP$2:BP132)+$AK133,"")</f>
        <v/>
      </c>
      <c r="BQ133" s="30" t="str">
        <f>IF($T133=BQ$1,MAX(BQ$2:BQ132)+$AK133,"")</f>
        <v/>
      </c>
      <c r="BR133" s="30" t="str">
        <f>IF($T133=BR$1,MAX(BR$2:BR132)+$AK133,"")</f>
        <v/>
      </c>
      <c r="BS133" s="30" t="str">
        <f>IF($T133=BS$1,MAX(BS$2:BS132)+$AK133,"")</f>
        <v/>
      </c>
      <c r="BT133" s="30" t="str">
        <f>IF($T133=BT$1,MAX(BT$2:BT132)+$AK133,"")</f>
        <v/>
      </c>
    </row>
    <row r="134" spans="1:72" x14ac:dyDescent="0.2">
      <c r="A134" s="71">
        <f t="shared" si="143"/>
        <v>9311</v>
      </c>
      <c r="B134" s="23">
        <f t="shared" si="63"/>
        <v>0</v>
      </c>
      <c r="C134" s="29" t="str">
        <f t="shared" si="146"/>
        <v/>
      </c>
      <c r="D134" s="142"/>
      <c r="E134" s="143"/>
      <c r="F134" s="150"/>
      <c r="G134" s="138"/>
      <c r="H134" s="138"/>
      <c r="I134" s="1"/>
      <c r="J134" s="145"/>
      <c r="K134" s="151"/>
      <c r="L134" s="31" t="str">
        <f t="shared" si="60"/>
        <v/>
      </c>
      <c r="M134" s="30" t="str">
        <f t="shared" si="49"/>
        <v/>
      </c>
      <c r="N134" s="32" t="str">
        <f t="shared" si="147"/>
        <v/>
      </c>
      <c r="O134" s="32" t="str">
        <f t="shared" si="148"/>
        <v/>
      </c>
      <c r="P134" s="33" t="str">
        <f t="shared" si="144"/>
        <v/>
      </c>
      <c r="R134" s="30" t="str">
        <f t="shared" si="50"/>
        <v/>
      </c>
      <c r="U134" s="30" t="str">
        <f t="shared" si="53"/>
        <v/>
      </c>
      <c r="V134" s="32" t="str">
        <f t="shared" si="149"/>
        <v/>
      </c>
      <c r="W134" s="32" t="str">
        <f t="shared" si="150"/>
        <v/>
      </c>
      <c r="X134" s="28">
        <f t="shared" si="151"/>
        <v>11</v>
      </c>
      <c r="Y134" s="29">
        <f t="shared" si="152"/>
        <v>33</v>
      </c>
      <c r="Z134" s="29">
        <f t="shared" si="153"/>
        <v>17</v>
      </c>
      <c r="AA134" s="35" t="str">
        <f t="shared" si="154"/>
        <v/>
      </c>
      <c r="AB134" s="35">
        <f t="shared" si="61"/>
        <v>8</v>
      </c>
      <c r="AC134" s="35">
        <f t="shared" si="62"/>
        <v>41597</v>
      </c>
      <c r="AD134" s="35">
        <f t="shared" si="155"/>
        <v>5199</v>
      </c>
      <c r="AE134" s="28">
        <f t="shared" si="14"/>
        <v>1</v>
      </c>
      <c r="AF134" s="29">
        <f t="shared" si="156"/>
        <v>26</v>
      </c>
      <c r="AG134" s="29">
        <f t="shared" si="157"/>
        <v>39</v>
      </c>
      <c r="AH134" s="35">
        <f t="shared" si="158"/>
        <v>0</v>
      </c>
      <c r="AI134" s="34">
        <f t="shared" si="54"/>
        <v>-5792</v>
      </c>
      <c r="AJ134" s="34">
        <f t="shared" si="55"/>
        <v>-40550</v>
      </c>
      <c r="AK134" s="30" t="str">
        <f t="shared" si="159"/>
        <v/>
      </c>
      <c r="AL134" s="35">
        <f t="shared" si="160"/>
        <v>0</v>
      </c>
      <c r="AM134" s="35">
        <f t="shared" si="161"/>
        <v>56</v>
      </c>
      <c r="AN134" s="35">
        <f t="shared" si="162"/>
        <v>56</v>
      </c>
      <c r="AO134" s="35">
        <f t="shared" si="163"/>
        <v>0</v>
      </c>
      <c r="AP134" s="35">
        <f t="shared" si="145"/>
        <v>20.577777777777779</v>
      </c>
      <c r="AQ134" s="35">
        <f t="shared" si="164"/>
        <v>0</v>
      </c>
      <c r="AR134" s="28">
        <f t="shared" si="20"/>
        <v>0</v>
      </c>
      <c r="AS134" s="29">
        <f t="shared" si="165"/>
        <v>0</v>
      </c>
      <c r="AT134" s="29">
        <f t="shared" si="166"/>
        <v>0</v>
      </c>
      <c r="AU134" s="35">
        <f t="shared" si="167"/>
        <v>-8</v>
      </c>
      <c r="AV134" s="28">
        <f t="shared" si="24"/>
        <v>-1</v>
      </c>
      <c r="AW134" s="29">
        <f t="shared" si="168"/>
        <v>59</v>
      </c>
      <c r="AX134" s="29">
        <f t="shared" si="169"/>
        <v>52</v>
      </c>
      <c r="AY134" s="35">
        <f t="shared" si="170"/>
        <v>-2</v>
      </c>
      <c r="AZ134" s="28">
        <f t="shared" si="28"/>
        <v>-1</v>
      </c>
      <c r="BA134" s="29">
        <f t="shared" si="171"/>
        <v>59</v>
      </c>
      <c r="BB134" s="29">
        <f t="shared" si="172"/>
        <v>58</v>
      </c>
      <c r="BC134" s="35">
        <f t="shared" si="59"/>
        <v>0</v>
      </c>
      <c r="BD134" s="30" t="str">
        <f>IF($T134=BD$1,MAX(BD$2:BD133)+$AK134,"")</f>
        <v/>
      </c>
      <c r="BE134" s="30" t="str">
        <f>IF($T134=BE$1,MAX(BE$2:BE133)+$AK134,"")</f>
        <v/>
      </c>
      <c r="BF134" s="30" t="str">
        <f>IF($T134=BF$1,MAX(BF$2:BF133)+$AK134,"")</f>
        <v/>
      </c>
      <c r="BG134" s="30" t="str">
        <f>IF($T134=BG$1,MAX(BG$2:BG133)+$AK134,"")</f>
        <v/>
      </c>
      <c r="BH134" s="30" t="str">
        <f>IF($T134=BH$1,MAX(BH$2:BH133)+$AK134,"")</f>
        <v/>
      </c>
      <c r="BI134" s="30" t="str">
        <f>IF($T134=BI$1,MAX(BI$2:BI133)+$AK134,"")</f>
        <v/>
      </c>
      <c r="BJ134" s="30" t="str">
        <f>IF($T134=BJ$1,MAX(BJ$2:BJ133)+$AK134,"")</f>
        <v/>
      </c>
      <c r="BK134" s="30" t="str">
        <f>IF($T134=BK$1,MAX(BK$2:BK133)+$AK134,"")</f>
        <v/>
      </c>
      <c r="BL134" s="30" t="str">
        <f>IF($T134=BL$1,MAX(BL$2:BL133)+$AK134,"")</f>
        <v/>
      </c>
      <c r="BM134" s="30" t="str">
        <f>IF($T134=BM$1,MAX(BM$2:BM133)+$AK134,"")</f>
        <v/>
      </c>
      <c r="BN134" s="30" t="str">
        <f>IF($T134=BN$1,MAX(BN$2:BN133)+$AK134,"")</f>
        <v/>
      </c>
      <c r="BO134" s="30" t="str">
        <f>IF($T134=BO$1,MAX(BO$2:BO133)+$AK134,"")</f>
        <v/>
      </c>
      <c r="BP134" s="30" t="str">
        <f>IF($T134=BP$1,MAX(BP$2:BP133)+$AK134,"")</f>
        <v/>
      </c>
      <c r="BQ134" s="30" t="str">
        <f>IF($T134=BQ$1,MAX(BQ$2:BQ133)+$AK134,"")</f>
        <v/>
      </c>
      <c r="BR134" s="30" t="str">
        <f>IF($T134=BR$1,MAX(BR$2:BR133)+$AK134,"")</f>
        <v/>
      </c>
      <c r="BS134" s="30" t="str">
        <f>IF($T134=BS$1,MAX(BS$2:BS133)+$AK134,"")</f>
        <v/>
      </c>
      <c r="BT134" s="30" t="str">
        <f>IF($T134=BT$1,MAX(BT$2:BT133)+$AK134,"")</f>
        <v/>
      </c>
    </row>
    <row r="135" spans="1:72" x14ac:dyDescent="0.2">
      <c r="A135" s="71">
        <f t="shared" ref="A135:A165" si="173">IF(D135="",A134+100,AI135*100+YEAR(D135)-2000)</f>
        <v>9411</v>
      </c>
      <c r="B135" s="23">
        <f t="shared" si="63"/>
        <v>0</v>
      </c>
      <c r="C135" s="29" t="str">
        <f t="shared" si="146"/>
        <v/>
      </c>
      <c r="D135" s="142"/>
      <c r="E135" s="143"/>
      <c r="F135" s="150"/>
      <c r="G135" s="138"/>
      <c r="H135" s="138"/>
      <c r="I135" s="1"/>
      <c r="J135" s="145"/>
      <c r="K135" s="151"/>
      <c r="L135" s="31" t="str">
        <f t="shared" ref="L135:L168" si="174">IF(D135="","",L134)</f>
        <v/>
      </c>
      <c r="M135" s="30" t="str">
        <f t="shared" si="49"/>
        <v/>
      </c>
      <c r="N135" s="32" t="str">
        <f t="shared" si="147"/>
        <v/>
      </c>
      <c r="O135" s="32" t="str">
        <f t="shared" si="148"/>
        <v/>
      </c>
      <c r="P135" s="33" t="str">
        <f t="shared" si="144"/>
        <v/>
      </c>
      <c r="R135" s="30" t="str">
        <f t="shared" si="50"/>
        <v/>
      </c>
      <c r="U135" s="30" t="str">
        <f t="shared" si="53"/>
        <v/>
      </c>
      <c r="V135" s="32" t="str">
        <f t="shared" si="149"/>
        <v/>
      </c>
      <c r="W135" s="32" t="str">
        <f t="shared" si="150"/>
        <v/>
      </c>
      <c r="X135" s="28">
        <f t="shared" si="151"/>
        <v>11</v>
      </c>
      <c r="Y135" s="29">
        <f t="shared" si="152"/>
        <v>33</v>
      </c>
      <c r="Z135" s="29">
        <f t="shared" si="153"/>
        <v>17</v>
      </c>
      <c r="AA135" s="35" t="str">
        <f t="shared" si="154"/>
        <v/>
      </c>
      <c r="AB135" s="35">
        <f t="shared" si="61"/>
        <v>8</v>
      </c>
      <c r="AC135" s="35">
        <f t="shared" si="62"/>
        <v>41597</v>
      </c>
      <c r="AD135" s="35">
        <f t="shared" si="155"/>
        <v>5199</v>
      </c>
      <c r="AE135" s="28">
        <f t="shared" si="14"/>
        <v>1</v>
      </c>
      <c r="AF135" s="29">
        <f t="shared" si="156"/>
        <v>26</v>
      </c>
      <c r="AG135" s="29">
        <f t="shared" si="157"/>
        <v>39</v>
      </c>
      <c r="AH135" s="35">
        <f t="shared" si="158"/>
        <v>0</v>
      </c>
      <c r="AI135" s="34">
        <f t="shared" si="54"/>
        <v>-5792</v>
      </c>
      <c r="AJ135" s="34">
        <f t="shared" si="55"/>
        <v>-40550</v>
      </c>
      <c r="AK135" s="30" t="str">
        <f t="shared" si="159"/>
        <v/>
      </c>
      <c r="AL135" s="35">
        <f t="shared" si="160"/>
        <v>0</v>
      </c>
      <c r="AM135" s="35">
        <f t="shared" si="161"/>
        <v>56</v>
      </c>
      <c r="AN135" s="35">
        <f t="shared" si="162"/>
        <v>56</v>
      </c>
      <c r="AO135" s="35">
        <f t="shared" si="163"/>
        <v>0</v>
      </c>
      <c r="AP135" s="35">
        <f t="shared" si="145"/>
        <v>20.577777777777779</v>
      </c>
      <c r="AQ135" s="35">
        <f t="shared" si="164"/>
        <v>0</v>
      </c>
      <c r="AR135" s="28">
        <f t="shared" si="20"/>
        <v>0</v>
      </c>
      <c r="AS135" s="29">
        <f t="shared" si="165"/>
        <v>0</v>
      </c>
      <c r="AT135" s="29">
        <f t="shared" si="166"/>
        <v>0</v>
      </c>
      <c r="AU135" s="35">
        <f t="shared" si="167"/>
        <v>-8</v>
      </c>
      <c r="AV135" s="28">
        <f t="shared" si="24"/>
        <v>-1</v>
      </c>
      <c r="AW135" s="29">
        <f t="shared" si="168"/>
        <v>59</v>
      </c>
      <c r="AX135" s="29">
        <f t="shared" si="169"/>
        <v>52</v>
      </c>
      <c r="AY135" s="35">
        <f t="shared" si="170"/>
        <v>-2</v>
      </c>
      <c r="AZ135" s="28">
        <f t="shared" si="28"/>
        <v>-1</v>
      </c>
      <c r="BA135" s="29">
        <f t="shared" si="171"/>
        <v>59</v>
      </c>
      <c r="BB135" s="29">
        <f t="shared" si="172"/>
        <v>58</v>
      </c>
      <c r="BC135" s="35">
        <f t="shared" si="59"/>
        <v>0</v>
      </c>
      <c r="BD135" s="30" t="str">
        <f>IF($T135=BD$1,MAX(BD$2:BD134)+$AK135,"")</f>
        <v/>
      </c>
      <c r="BE135" s="30" t="str">
        <f>IF($T135=BE$1,MAX(BE$2:BE134)+$AK135,"")</f>
        <v/>
      </c>
      <c r="BF135" s="30" t="str">
        <f>IF($T135=BF$1,MAX(BF$2:BF134)+$AK135,"")</f>
        <v/>
      </c>
      <c r="BG135" s="30" t="str">
        <f>IF($T135=BG$1,MAX(BG$2:BG134)+$AK135,"")</f>
        <v/>
      </c>
      <c r="BH135" s="30" t="str">
        <f>IF($T135=BH$1,MAX(BH$2:BH134)+$AK135,"")</f>
        <v/>
      </c>
      <c r="BI135" s="30" t="str">
        <f>IF($T135=BI$1,MAX(BI$2:BI134)+$AK135,"")</f>
        <v/>
      </c>
      <c r="BJ135" s="30" t="str">
        <f>IF($T135=BJ$1,MAX(BJ$2:BJ134)+$AK135,"")</f>
        <v/>
      </c>
      <c r="BK135" s="30" t="str">
        <f>IF($T135=BK$1,MAX(BK$2:BK134)+$AK135,"")</f>
        <v/>
      </c>
      <c r="BL135" s="30" t="str">
        <f>IF($T135=BL$1,MAX(BL$2:BL134)+$AK135,"")</f>
        <v/>
      </c>
      <c r="BM135" s="30" t="str">
        <f>IF($T135=BM$1,MAX(BM$2:BM134)+$AK135,"")</f>
        <v/>
      </c>
      <c r="BN135" s="30" t="str">
        <f>IF($T135=BN$1,MAX(BN$2:BN134)+$AK135,"")</f>
        <v/>
      </c>
      <c r="BO135" s="30" t="str">
        <f>IF($T135=BO$1,MAX(BO$2:BO134)+$AK135,"")</f>
        <v/>
      </c>
      <c r="BP135" s="30" t="str">
        <f>IF($T135=BP$1,MAX(BP$2:BP134)+$AK135,"")</f>
        <v/>
      </c>
      <c r="BQ135" s="30" t="str">
        <f>IF($T135=BQ$1,MAX(BQ$2:BQ134)+$AK135,"")</f>
        <v/>
      </c>
      <c r="BR135" s="30" t="str">
        <f>IF($T135=BR$1,MAX(BR$2:BR134)+$AK135,"")</f>
        <v/>
      </c>
      <c r="BS135" s="30" t="str">
        <f>IF($T135=BS$1,MAX(BS$2:BS134)+$AK135,"")</f>
        <v/>
      </c>
      <c r="BT135" s="30" t="str">
        <f>IF($T135=BT$1,MAX(BT$2:BT134)+$AK135,"")</f>
        <v/>
      </c>
    </row>
    <row r="136" spans="1:72" x14ac:dyDescent="0.2">
      <c r="A136" s="71">
        <f t="shared" si="173"/>
        <v>9511</v>
      </c>
      <c r="B136" s="23">
        <f t="shared" si="63"/>
        <v>0</v>
      </c>
      <c r="C136" s="29" t="str">
        <f t="shared" si="146"/>
        <v/>
      </c>
      <c r="D136" s="142"/>
      <c r="E136" s="143"/>
      <c r="F136" s="150"/>
      <c r="G136" s="138"/>
      <c r="H136" s="138"/>
      <c r="I136" s="1"/>
      <c r="J136" s="145"/>
      <c r="K136" s="151"/>
      <c r="L136" s="31" t="str">
        <f t="shared" si="174"/>
        <v/>
      </c>
      <c r="M136" s="30" t="str">
        <f t="shared" si="49"/>
        <v/>
      </c>
      <c r="N136" s="32" t="str">
        <f t="shared" si="147"/>
        <v/>
      </c>
      <c r="O136" s="32" t="str">
        <f t="shared" si="148"/>
        <v/>
      </c>
      <c r="P136" s="33" t="str">
        <f t="shared" si="144"/>
        <v/>
      </c>
      <c r="R136" s="30" t="str">
        <f t="shared" si="50"/>
        <v/>
      </c>
      <c r="U136" s="30" t="str">
        <f t="shared" si="53"/>
        <v/>
      </c>
      <c r="V136" s="32" t="str">
        <f t="shared" si="149"/>
        <v/>
      </c>
      <c r="W136" s="32" t="str">
        <f t="shared" si="150"/>
        <v/>
      </c>
      <c r="X136" s="28">
        <f t="shared" si="151"/>
        <v>11</v>
      </c>
      <c r="Y136" s="29">
        <f t="shared" si="152"/>
        <v>33</v>
      </c>
      <c r="Z136" s="29">
        <f t="shared" si="153"/>
        <v>17</v>
      </c>
      <c r="AA136" s="35" t="str">
        <f t="shared" si="154"/>
        <v/>
      </c>
      <c r="AB136" s="35">
        <f t="shared" si="61"/>
        <v>8</v>
      </c>
      <c r="AC136" s="35">
        <f t="shared" si="62"/>
        <v>41597</v>
      </c>
      <c r="AD136" s="35">
        <f t="shared" si="155"/>
        <v>5199</v>
      </c>
      <c r="AE136" s="28">
        <f t="shared" si="14"/>
        <v>1</v>
      </c>
      <c r="AF136" s="29">
        <f t="shared" si="156"/>
        <v>26</v>
      </c>
      <c r="AG136" s="29">
        <f t="shared" si="157"/>
        <v>39</v>
      </c>
      <c r="AH136" s="35">
        <f t="shared" si="158"/>
        <v>0</v>
      </c>
      <c r="AI136" s="34">
        <f t="shared" si="54"/>
        <v>-5792</v>
      </c>
      <c r="AJ136" s="34">
        <f t="shared" si="55"/>
        <v>-40550</v>
      </c>
      <c r="AK136" s="30" t="str">
        <f t="shared" si="159"/>
        <v/>
      </c>
      <c r="AL136" s="35">
        <f t="shared" si="160"/>
        <v>0</v>
      </c>
      <c r="AM136" s="35">
        <f t="shared" si="161"/>
        <v>56</v>
      </c>
      <c r="AN136" s="35">
        <f t="shared" si="162"/>
        <v>56</v>
      </c>
      <c r="AO136" s="35">
        <f t="shared" si="163"/>
        <v>0</v>
      </c>
      <c r="AP136" s="35">
        <f t="shared" si="145"/>
        <v>20.577777777777779</v>
      </c>
      <c r="AQ136" s="35">
        <f t="shared" si="164"/>
        <v>0</v>
      </c>
      <c r="AR136" s="28">
        <f t="shared" si="20"/>
        <v>0</v>
      </c>
      <c r="AS136" s="29">
        <f t="shared" si="165"/>
        <v>0</v>
      </c>
      <c r="AT136" s="29">
        <f t="shared" si="166"/>
        <v>0</v>
      </c>
      <c r="AU136" s="35">
        <f t="shared" si="167"/>
        <v>-8</v>
      </c>
      <c r="AV136" s="28">
        <f t="shared" si="24"/>
        <v>-1</v>
      </c>
      <c r="AW136" s="29">
        <f t="shared" si="168"/>
        <v>59</v>
      </c>
      <c r="AX136" s="29">
        <f t="shared" si="169"/>
        <v>52</v>
      </c>
      <c r="AY136" s="35">
        <f t="shared" si="170"/>
        <v>-2</v>
      </c>
      <c r="AZ136" s="28">
        <f t="shared" si="28"/>
        <v>-1</v>
      </c>
      <c r="BA136" s="29">
        <f t="shared" si="171"/>
        <v>59</v>
      </c>
      <c r="BB136" s="29">
        <f t="shared" si="172"/>
        <v>58</v>
      </c>
      <c r="BC136" s="35">
        <f t="shared" si="59"/>
        <v>0</v>
      </c>
      <c r="BD136" s="30" t="str">
        <f>IF($T136=BD$1,MAX(BD$2:BD135)+$AK136,"")</f>
        <v/>
      </c>
      <c r="BE136" s="30" t="str">
        <f>IF($T136=BE$1,MAX(BE$2:BE135)+$AK136,"")</f>
        <v/>
      </c>
      <c r="BF136" s="30" t="str">
        <f>IF($T136=BF$1,MAX(BF$2:BF135)+$AK136,"")</f>
        <v/>
      </c>
      <c r="BG136" s="30" t="str">
        <f>IF($T136=BG$1,MAX(BG$2:BG135)+$AK136,"")</f>
        <v/>
      </c>
      <c r="BH136" s="30" t="str">
        <f>IF($T136=BH$1,MAX(BH$2:BH135)+$AK136,"")</f>
        <v/>
      </c>
      <c r="BI136" s="30" t="str">
        <f>IF($T136=BI$1,MAX(BI$2:BI135)+$AK136,"")</f>
        <v/>
      </c>
      <c r="BJ136" s="30" t="str">
        <f>IF($T136=BJ$1,MAX(BJ$2:BJ135)+$AK136,"")</f>
        <v/>
      </c>
      <c r="BK136" s="30" t="str">
        <f>IF($T136=BK$1,MAX(BK$2:BK135)+$AK136,"")</f>
        <v/>
      </c>
      <c r="BL136" s="30" t="str">
        <f>IF($T136=BL$1,MAX(BL$2:BL135)+$AK136,"")</f>
        <v/>
      </c>
      <c r="BM136" s="30" t="str">
        <f>IF($T136=BM$1,MAX(BM$2:BM135)+$AK136,"")</f>
        <v/>
      </c>
      <c r="BN136" s="30" t="str">
        <f>IF($T136=BN$1,MAX(BN$2:BN135)+$AK136,"")</f>
        <v/>
      </c>
      <c r="BO136" s="30" t="str">
        <f>IF($T136=BO$1,MAX(BO$2:BO135)+$AK136,"")</f>
        <v/>
      </c>
      <c r="BP136" s="30" t="str">
        <f>IF($T136=BP$1,MAX(BP$2:BP135)+$AK136,"")</f>
        <v/>
      </c>
      <c r="BQ136" s="30" t="str">
        <f>IF($T136=BQ$1,MAX(BQ$2:BQ135)+$AK136,"")</f>
        <v/>
      </c>
      <c r="BR136" s="30" t="str">
        <f>IF($T136=BR$1,MAX(BR$2:BR135)+$AK136,"")</f>
        <v/>
      </c>
      <c r="BS136" s="30" t="str">
        <f>IF($T136=BS$1,MAX(BS$2:BS135)+$AK136,"")</f>
        <v/>
      </c>
      <c r="BT136" s="30" t="str">
        <f>IF($T136=BT$1,MAX(BT$2:BT135)+$AK136,"")</f>
        <v/>
      </c>
    </row>
    <row r="137" spans="1:72" x14ac:dyDescent="0.2">
      <c r="A137" s="71">
        <f t="shared" si="173"/>
        <v>9611</v>
      </c>
      <c r="B137" s="23">
        <f t="shared" si="63"/>
        <v>0</v>
      </c>
      <c r="C137" s="29" t="str">
        <f t="shared" si="146"/>
        <v/>
      </c>
      <c r="D137" s="142"/>
      <c r="E137" s="143"/>
      <c r="F137" s="150"/>
      <c r="G137" s="138"/>
      <c r="H137" s="138"/>
      <c r="I137" s="1"/>
      <c r="J137" s="145"/>
      <c r="K137" s="151"/>
      <c r="L137" s="31" t="str">
        <f t="shared" si="174"/>
        <v/>
      </c>
      <c r="M137" s="30" t="str">
        <f t="shared" si="49"/>
        <v/>
      </c>
      <c r="N137" s="32" t="str">
        <f t="shared" si="147"/>
        <v/>
      </c>
      <c r="O137" s="32" t="str">
        <f t="shared" si="148"/>
        <v/>
      </c>
      <c r="P137" s="33" t="str">
        <f t="shared" si="144"/>
        <v/>
      </c>
      <c r="R137" s="30" t="str">
        <f t="shared" si="50"/>
        <v/>
      </c>
      <c r="U137" s="30" t="str">
        <f t="shared" si="53"/>
        <v/>
      </c>
      <c r="V137" s="32" t="str">
        <f t="shared" si="149"/>
        <v/>
      </c>
      <c r="W137" s="32" t="str">
        <f t="shared" si="150"/>
        <v/>
      </c>
      <c r="X137" s="28">
        <f t="shared" si="151"/>
        <v>11</v>
      </c>
      <c r="Y137" s="29">
        <f t="shared" si="152"/>
        <v>33</v>
      </c>
      <c r="Z137" s="29">
        <f t="shared" si="153"/>
        <v>17</v>
      </c>
      <c r="AA137" s="35" t="str">
        <f t="shared" si="154"/>
        <v/>
      </c>
      <c r="AB137" s="35">
        <f t="shared" si="61"/>
        <v>8</v>
      </c>
      <c r="AC137" s="35">
        <f t="shared" si="62"/>
        <v>41597</v>
      </c>
      <c r="AD137" s="35">
        <f t="shared" si="155"/>
        <v>5199</v>
      </c>
      <c r="AE137" s="28">
        <f t="shared" si="14"/>
        <v>1</v>
      </c>
      <c r="AF137" s="29">
        <f t="shared" si="156"/>
        <v>26</v>
      </c>
      <c r="AG137" s="29">
        <f t="shared" si="157"/>
        <v>39</v>
      </c>
      <c r="AH137" s="35">
        <f t="shared" si="158"/>
        <v>0</v>
      </c>
      <c r="AI137" s="34">
        <f t="shared" si="54"/>
        <v>-5792</v>
      </c>
      <c r="AJ137" s="34">
        <f t="shared" si="55"/>
        <v>-40550</v>
      </c>
      <c r="AK137" s="30" t="str">
        <f t="shared" si="159"/>
        <v/>
      </c>
      <c r="AL137" s="35">
        <f t="shared" si="160"/>
        <v>0</v>
      </c>
      <c r="AM137" s="35">
        <f t="shared" si="161"/>
        <v>56</v>
      </c>
      <c r="AN137" s="35">
        <f t="shared" si="162"/>
        <v>56</v>
      </c>
      <c r="AO137" s="35">
        <f t="shared" si="163"/>
        <v>0</v>
      </c>
      <c r="AP137" s="35">
        <f t="shared" si="145"/>
        <v>20.577777777777779</v>
      </c>
      <c r="AQ137" s="35">
        <f t="shared" si="164"/>
        <v>0</v>
      </c>
      <c r="AR137" s="28">
        <f t="shared" si="20"/>
        <v>0</v>
      </c>
      <c r="AS137" s="29">
        <f t="shared" si="165"/>
        <v>0</v>
      </c>
      <c r="AT137" s="29">
        <f t="shared" si="166"/>
        <v>0</v>
      </c>
      <c r="AU137" s="35">
        <f t="shared" si="167"/>
        <v>-8</v>
      </c>
      <c r="AV137" s="28">
        <f t="shared" si="24"/>
        <v>-1</v>
      </c>
      <c r="AW137" s="29">
        <f t="shared" si="168"/>
        <v>59</v>
      </c>
      <c r="AX137" s="29">
        <f t="shared" si="169"/>
        <v>52</v>
      </c>
      <c r="AY137" s="35">
        <f t="shared" si="170"/>
        <v>-2</v>
      </c>
      <c r="AZ137" s="28">
        <f t="shared" si="28"/>
        <v>-1</v>
      </c>
      <c r="BA137" s="29">
        <f t="shared" si="171"/>
        <v>59</v>
      </c>
      <c r="BB137" s="29">
        <f t="shared" si="172"/>
        <v>58</v>
      </c>
      <c r="BC137" s="35">
        <f t="shared" si="59"/>
        <v>0</v>
      </c>
      <c r="BD137" s="30" t="str">
        <f>IF($T137=BD$1,MAX(BD$2:BD136)+$AK137,"")</f>
        <v/>
      </c>
      <c r="BE137" s="30" t="str">
        <f>IF($T137=BE$1,MAX(BE$2:BE136)+$AK137,"")</f>
        <v/>
      </c>
      <c r="BF137" s="30" t="str">
        <f>IF($T137=BF$1,MAX(BF$2:BF136)+$AK137,"")</f>
        <v/>
      </c>
      <c r="BG137" s="30" t="str">
        <f>IF($T137=BG$1,MAX(BG$2:BG136)+$AK137,"")</f>
        <v/>
      </c>
      <c r="BH137" s="30" t="str">
        <f>IF($T137=BH$1,MAX(BH$2:BH136)+$AK137,"")</f>
        <v/>
      </c>
      <c r="BI137" s="30" t="str">
        <f>IF($T137=BI$1,MAX(BI$2:BI136)+$AK137,"")</f>
        <v/>
      </c>
      <c r="BJ137" s="30" t="str">
        <f>IF($T137=BJ$1,MAX(BJ$2:BJ136)+$AK137,"")</f>
        <v/>
      </c>
      <c r="BK137" s="30" t="str">
        <f>IF($T137=BK$1,MAX(BK$2:BK136)+$AK137,"")</f>
        <v/>
      </c>
      <c r="BL137" s="30" t="str">
        <f>IF($T137=BL$1,MAX(BL$2:BL136)+$AK137,"")</f>
        <v/>
      </c>
      <c r="BM137" s="30" t="str">
        <f>IF($T137=BM$1,MAX(BM$2:BM136)+$AK137,"")</f>
        <v/>
      </c>
      <c r="BN137" s="30" t="str">
        <f>IF($T137=BN$1,MAX(BN$2:BN136)+$AK137,"")</f>
        <v/>
      </c>
      <c r="BO137" s="30" t="str">
        <f>IF($T137=BO$1,MAX(BO$2:BO136)+$AK137,"")</f>
        <v/>
      </c>
      <c r="BP137" s="30" t="str">
        <f>IF($T137=BP$1,MAX(BP$2:BP136)+$AK137,"")</f>
        <v/>
      </c>
      <c r="BQ137" s="30" t="str">
        <f>IF($T137=BQ$1,MAX(BQ$2:BQ136)+$AK137,"")</f>
        <v/>
      </c>
      <c r="BR137" s="30" t="str">
        <f>IF($T137=BR$1,MAX(BR$2:BR136)+$AK137,"")</f>
        <v/>
      </c>
      <c r="BS137" s="30" t="str">
        <f>IF($T137=BS$1,MAX(BS$2:BS136)+$AK137,"")</f>
        <v/>
      </c>
      <c r="BT137" s="30" t="str">
        <f>IF($T137=BT$1,MAX(BT$2:BT136)+$AK137,"")</f>
        <v/>
      </c>
    </row>
    <row r="138" spans="1:72" x14ac:dyDescent="0.2">
      <c r="A138" s="71">
        <f t="shared" si="173"/>
        <v>9711</v>
      </c>
      <c r="B138" s="23">
        <f t="shared" si="63"/>
        <v>0</v>
      </c>
      <c r="C138" s="29" t="str">
        <f t="shared" si="146"/>
        <v/>
      </c>
      <c r="D138" s="142"/>
      <c r="E138" s="143"/>
      <c r="F138" s="150"/>
      <c r="G138" s="138"/>
      <c r="H138" s="138"/>
      <c r="I138" s="1"/>
      <c r="J138" s="145"/>
      <c r="K138" s="151"/>
      <c r="L138" s="31" t="str">
        <f t="shared" si="174"/>
        <v/>
      </c>
      <c r="M138" s="30" t="str">
        <f t="shared" si="49"/>
        <v/>
      </c>
      <c r="N138" s="32" t="str">
        <f t="shared" si="147"/>
        <v/>
      </c>
      <c r="O138" s="32" t="str">
        <f t="shared" si="148"/>
        <v/>
      </c>
      <c r="P138" s="33" t="str">
        <f t="shared" si="144"/>
        <v/>
      </c>
      <c r="R138" s="30" t="str">
        <f t="shared" si="50"/>
        <v/>
      </c>
      <c r="U138" s="30" t="str">
        <f t="shared" si="53"/>
        <v/>
      </c>
      <c r="V138" s="32" t="str">
        <f t="shared" si="149"/>
        <v/>
      </c>
      <c r="W138" s="32" t="str">
        <f t="shared" si="150"/>
        <v/>
      </c>
      <c r="X138" s="28">
        <f t="shared" si="151"/>
        <v>11</v>
      </c>
      <c r="Y138" s="29">
        <f t="shared" si="152"/>
        <v>33</v>
      </c>
      <c r="Z138" s="29">
        <f t="shared" si="153"/>
        <v>17</v>
      </c>
      <c r="AA138" s="35" t="str">
        <f t="shared" si="154"/>
        <v/>
      </c>
      <c r="AB138" s="35">
        <f t="shared" si="61"/>
        <v>8</v>
      </c>
      <c r="AC138" s="35">
        <f t="shared" si="62"/>
        <v>41597</v>
      </c>
      <c r="AD138" s="35">
        <f t="shared" si="155"/>
        <v>5199</v>
      </c>
      <c r="AE138" s="28">
        <f t="shared" si="14"/>
        <v>1</v>
      </c>
      <c r="AF138" s="29">
        <f t="shared" si="156"/>
        <v>26</v>
      </c>
      <c r="AG138" s="29">
        <f t="shared" si="157"/>
        <v>39</v>
      </c>
      <c r="AH138" s="35">
        <f t="shared" si="158"/>
        <v>0</v>
      </c>
      <c r="AI138" s="34">
        <f t="shared" si="54"/>
        <v>-5792</v>
      </c>
      <c r="AJ138" s="34">
        <f t="shared" si="55"/>
        <v>-40550</v>
      </c>
      <c r="AK138" s="30" t="str">
        <f t="shared" si="159"/>
        <v/>
      </c>
      <c r="AL138" s="35">
        <f t="shared" si="160"/>
        <v>0</v>
      </c>
      <c r="AM138" s="35">
        <f t="shared" si="161"/>
        <v>56</v>
      </c>
      <c r="AN138" s="35">
        <f t="shared" si="162"/>
        <v>56</v>
      </c>
      <c r="AO138" s="35">
        <f t="shared" si="163"/>
        <v>0</v>
      </c>
      <c r="AP138" s="35">
        <f t="shared" si="145"/>
        <v>20.577777777777779</v>
      </c>
      <c r="AQ138" s="35">
        <f t="shared" si="164"/>
        <v>0</v>
      </c>
      <c r="AR138" s="28">
        <f t="shared" si="20"/>
        <v>0</v>
      </c>
      <c r="AS138" s="29">
        <f t="shared" si="165"/>
        <v>0</v>
      </c>
      <c r="AT138" s="29">
        <f t="shared" si="166"/>
        <v>0</v>
      </c>
      <c r="AU138" s="35">
        <f t="shared" si="167"/>
        <v>-8</v>
      </c>
      <c r="AV138" s="28">
        <f t="shared" si="24"/>
        <v>-1</v>
      </c>
      <c r="AW138" s="29">
        <f t="shared" si="168"/>
        <v>59</v>
      </c>
      <c r="AX138" s="29">
        <f t="shared" si="169"/>
        <v>52</v>
      </c>
      <c r="AY138" s="35">
        <f t="shared" si="170"/>
        <v>-2</v>
      </c>
      <c r="AZ138" s="28">
        <f t="shared" si="28"/>
        <v>-1</v>
      </c>
      <c r="BA138" s="29">
        <f t="shared" si="171"/>
        <v>59</v>
      </c>
      <c r="BB138" s="29">
        <f t="shared" si="172"/>
        <v>58</v>
      </c>
      <c r="BC138" s="35">
        <f t="shared" si="59"/>
        <v>0</v>
      </c>
      <c r="BD138" s="30" t="str">
        <f>IF($T138=BD$1,MAX(BD$2:BD137)+$AK138,"")</f>
        <v/>
      </c>
      <c r="BE138" s="30" t="str">
        <f>IF($T138=BE$1,MAX(BE$2:BE137)+$AK138,"")</f>
        <v/>
      </c>
      <c r="BF138" s="30" t="str">
        <f>IF($T138=BF$1,MAX(BF$2:BF137)+$AK138,"")</f>
        <v/>
      </c>
      <c r="BG138" s="30" t="str">
        <f>IF($T138=BG$1,MAX(BG$2:BG137)+$AK138,"")</f>
        <v/>
      </c>
      <c r="BH138" s="30" t="str">
        <f>IF($T138=BH$1,MAX(BH$2:BH137)+$AK138,"")</f>
        <v/>
      </c>
      <c r="BI138" s="30" t="str">
        <f>IF($T138=BI$1,MAX(BI$2:BI137)+$AK138,"")</f>
        <v/>
      </c>
      <c r="BJ138" s="30" t="str">
        <f>IF($T138=BJ$1,MAX(BJ$2:BJ137)+$AK138,"")</f>
        <v/>
      </c>
      <c r="BK138" s="30" t="str">
        <f>IF($T138=BK$1,MAX(BK$2:BK137)+$AK138,"")</f>
        <v/>
      </c>
      <c r="BL138" s="30" t="str">
        <f>IF($T138=BL$1,MAX(BL$2:BL137)+$AK138,"")</f>
        <v/>
      </c>
      <c r="BM138" s="30" t="str">
        <f>IF($T138=BM$1,MAX(BM$2:BM137)+$AK138,"")</f>
        <v/>
      </c>
      <c r="BN138" s="30" t="str">
        <f>IF($T138=BN$1,MAX(BN$2:BN137)+$AK138,"")</f>
        <v/>
      </c>
      <c r="BO138" s="30" t="str">
        <f>IF($T138=BO$1,MAX(BO$2:BO137)+$AK138,"")</f>
        <v/>
      </c>
      <c r="BP138" s="30" t="str">
        <f>IF($T138=BP$1,MAX(BP$2:BP137)+$AK138,"")</f>
        <v/>
      </c>
      <c r="BQ138" s="30" t="str">
        <f>IF($T138=BQ$1,MAX(BQ$2:BQ137)+$AK138,"")</f>
        <v/>
      </c>
      <c r="BR138" s="30" t="str">
        <f>IF($T138=BR$1,MAX(BR$2:BR137)+$AK138,"")</f>
        <v/>
      </c>
      <c r="BS138" s="30" t="str">
        <f>IF($T138=BS$1,MAX(BS$2:BS137)+$AK138,"")</f>
        <v/>
      </c>
      <c r="BT138" s="30" t="str">
        <f>IF($T138=BT$1,MAX(BT$2:BT137)+$AK138,"")</f>
        <v/>
      </c>
    </row>
    <row r="139" spans="1:72" x14ac:dyDescent="0.2">
      <c r="A139" s="71">
        <f t="shared" si="173"/>
        <v>9811</v>
      </c>
      <c r="B139" s="23">
        <f t="shared" si="63"/>
        <v>0</v>
      </c>
      <c r="C139" s="29" t="str">
        <f t="shared" si="146"/>
        <v/>
      </c>
      <c r="D139" s="142"/>
      <c r="E139" s="143"/>
      <c r="F139" s="150"/>
      <c r="G139" s="138"/>
      <c r="H139" s="138"/>
      <c r="I139" s="1"/>
      <c r="J139" s="145"/>
      <c r="K139" s="151"/>
      <c r="L139" s="31" t="str">
        <f t="shared" si="174"/>
        <v/>
      </c>
      <c r="M139" s="30" t="str">
        <f t="shared" si="49"/>
        <v/>
      </c>
      <c r="N139" s="32" t="str">
        <f t="shared" si="147"/>
        <v/>
      </c>
      <c r="O139" s="32" t="str">
        <f t="shared" si="148"/>
        <v/>
      </c>
      <c r="P139" s="33" t="str">
        <f t="shared" si="144"/>
        <v/>
      </c>
      <c r="R139" s="30" t="str">
        <f t="shared" si="50"/>
        <v/>
      </c>
      <c r="U139" s="30" t="str">
        <f t="shared" si="53"/>
        <v/>
      </c>
      <c r="V139" s="32" t="str">
        <f t="shared" si="149"/>
        <v/>
      </c>
      <c r="W139" s="32" t="str">
        <f t="shared" si="150"/>
        <v/>
      </c>
      <c r="X139" s="28">
        <f t="shared" si="151"/>
        <v>11</v>
      </c>
      <c r="Y139" s="29">
        <f t="shared" si="152"/>
        <v>33</v>
      </c>
      <c r="Z139" s="29">
        <f t="shared" si="153"/>
        <v>17</v>
      </c>
      <c r="AA139" s="35" t="str">
        <f t="shared" si="154"/>
        <v/>
      </c>
      <c r="AB139" s="35">
        <f t="shared" si="61"/>
        <v>8</v>
      </c>
      <c r="AC139" s="35">
        <f t="shared" si="62"/>
        <v>41597</v>
      </c>
      <c r="AD139" s="35">
        <f t="shared" si="155"/>
        <v>5199</v>
      </c>
      <c r="AE139" s="28">
        <f t="shared" si="14"/>
        <v>1</v>
      </c>
      <c r="AF139" s="29">
        <f t="shared" si="156"/>
        <v>26</v>
      </c>
      <c r="AG139" s="29">
        <f t="shared" si="157"/>
        <v>39</v>
      </c>
      <c r="AH139" s="35">
        <f t="shared" si="158"/>
        <v>0</v>
      </c>
      <c r="AI139" s="34">
        <f t="shared" si="54"/>
        <v>-5792</v>
      </c>
      <c r="AJ139" s="34">
        <f t="shared" si="55"/>
        <v>-40550</v>
      </c>
      <c r="AK139" s="30" t="str">
        <f t="shared" si="159"/>
        <v/>
      </c>
      <c r="AL139" s="35">
        <f t="shared" si="160"/>
        <v>0</v>
      </c>
      <c r="AM139" s="35">
        <f t="shared" si="161"/>
        <v>56</v>
      </c>
      <c r="AN139" s="35">
        <f t="shared" si="162"/>
        <v>56</v>
      </c>
      <c r="AO139" s="35">
        <f t="shared" si="163"/>
        <v>0</v>
      </c>
      <c r="AP139" s="35">
        <f t="shared" si="145"/>
        <v>20.577777777777779</v>
      </c>
      <c r="AQ139" s="35">
        <f t="shared" si="164"/>
        <v>0</v>
      </c>
      <c r="AR139" s="28">
        <f t="shared" si="20"/>
        <v>0</v>
      </c>
      <c r="AS139" s="29">
        <f t="shared" si="165"/>
        <v>0</v>
      </c>
      <c r="AT139" s="29">
        <f t="shared" si="166"/>
        <v>0</v>
      </c>
      <c r="AU139" s="35">
        <f t="shared" si="167"/>
        <v>-8</v>
      </c>
      <c r="AV139" s="28">
        <f t="shared" si="24"/>
        <v>-1</v>
      </c>
      <c r="AW139" s="29">
        <f t="shared" si="168"/>
        <v>59</v>
      </c>
      <c r="AX139" s="29">
        <f t="shared" si="169"/>
        <v>52</v>
      </c>
      <c r="AY139" s="35">
        <f t="shared" si="170"/>
        <v>-2</v>
      </c>
      <c r="AZ139" s="28">
        <f t="shared" si="28"/>
        <v>-1</v>
      </c>
      <c r="BA139" s="29">
        <f t="shared" si="171"/>
        <v>59</v>
      </c>
      <c r="BB139" s="29">
        <f t="shared" si="172"/>
        <v>58</v>
      </c>
      <c r="BC139" s="35">
        <f t="shared" si="59"/>
        <v>0</v>
      </c>
      <c r="BD139" s="30" t="str">
        <f>IF($T139=BD$1,MAX(BD$2:BD138)+$AK139,"")</f>
        <v/>
      </c>
      <c r="BE139" s="30" t="str">
        <f>IF($T139=BE$1,MAX(BE$2:BE138)+$AK139,"")</f>
        <v/>
      </c>
      <c r="BF139" s="30" t="str">
        <f>IF($T139=BF$1,MAX(BF$2:BF138)+$AK139,"")</f>
        <v/>
      </c>
      <c r="BG139" s="30" t="str">
        <f>IF($T139=BG$1,MAX(BG$2:BG138)+$AK139,"")</f>
        <v/>
      </c>
      <c r="BH139" s="30" t="str">
        <f>IF($T139=BH$1,MAX(BH$2:BH138)+$AK139,"")</f>
        <v/>
      </c>
      <c r="BI139" s="30" t="str">
        <f>IF($T139=BI$1,MAX(BI$2:BI138)+$AK139,"")</f>
        <v/>
      </c>
      <c r="BJ139" s="30" t="str">
        <f>IF($T139=BJ$1,MAX(BJ$2:BJ138)+$AK139,"")</f>
        <v/>
      </c>
      <c r="BK139" s="30" t="str">
        <f>IF($T139=BK$1,MAX(BK$2:BK138)+$AK139,"")</f>
        <v/>
      </c>
      <c r="BL139" s="30" t="str">
        <f>IF($T139=BL$1,MAX(BL$2:BL138)+$AK139,"")</f>
        <v/>
      </c>
      <c r="BM139" s="30" t="str">
        <f>IF($T139=BM$1,MAX(BM$2:BM138)+$AK139,"")</f>
        <v/>
      </c>
      <c r="BN139" s="30" t="str">
        <f>IF($T139=BN$1,MAX(BN$2:BN138)+$AK139,"")</f>
        <v/>
      </c>
      <c r="BO139" s="30" t="str">
        <f>IF($T139=BO$1,MAX(BO$2:BO138)+$AK139,"")</f>
        <v/>
      </c>
      <c r="BP139" s="30" t="str">
        <f>IF($T139=BP$1,MAX(BP$2:BP138)+$AK139,"")</f>
        <v/>
      </c>
      <c r="BQ139" s="30" t="str">
        <f>IF($T139=BQ$1,MAX(BQ$2:BQ138)+$AK139,"")</f>
        <v/>
      </c>
      <c r="BR139" s="30" t="str">
        <f>IF($T139=BR$1,MAX(BR$2:BR138)+$AK139,"")</f>
        <v/>
      </c>
      <c r="BS139" s="30" t="str">
        <f>IF($T139=BS$1,MAX(BS$2:BS138)+$AK139,"")</f>
        <v/>
      </c>
      <c r="BT139" s="30" t="str">
        <f>IF($T139=BT$1,MAX(BT$2:BT138)+$AK139,"")</f>
        <v/>
      </c>
    </row>
    <row r="140" spans="1:72" x14ac:dyDescent="0.2">
      <c r="A140" s="71">
        <f t="shared" si="173"/>
        <v>9911</v>
      </c>
      <c r="B140" s="23">
        <f t="shared" si="63"/>
        <v>0</v>
      </c>
      <c r="C140" s="29" t="str">
        <f t="shared" ref="C140:C165" si="175">IF(AH140=1,"So",IF(AH140=2,"Mo",IF(AH140=3,"Di",IF(AH140=4,"Mi",IF(AH140=5,"Do",IF(AH140=6,"Fr",IF(AH140=7,"Sa",IF(D140=0,""))))))))</f>
        <v/>
      </c>
      <c r="D140" s="142"/>
      <c r="E140" s="143"/>
      <c r="F140" s="150"/>
      <c r="G140" s="138"/>
      <c r="H140" s="138"/>
      <c r="I140" s="1"/>
      <c r="J140" s="145"/>
      <c r="K140" s="151"/>
      <c r="L140" s="31" t="str">
        <f t="shared" si="174"/>
        <v/>
      </c>
      <c r="M140" s="30" t="str">
        <f t="shared" si="49"/>
        <v/>
      </c>
      <c r="N140" s="32" t="str">
        <f t="shared" ref="N140:N173" si="176">IF(H140="","",AE140*10000+AF140*100+AG140)</f>
        <v/>
      </c>
      <c r="O140" s="32" t="str">
        <f t="shared" ref="O140:O173" si="177">IF(H140="","",X140*10000+Y140*100+Z140)</f>
        <v/>
      </c>
      <c r="P140" s="33" t="str">
        <f t="shared" si="144"/>
        <v/>
      </c>
      <c r="R140" s="30" t="str">
        <f t="shared" si="50"/>
        <v/>
      </c>
      <c r="U140" s="30" t="str">
        <f t="shared" si="53"/>
        <v/>
      </c>
      <c r="V140" s="32" t="str">
        <f t="shared" ref="V140:V165" si="178">IF(G140="","",AZ140*10000+BA140*100+BB140)</f>
        <v/>
      </c>
      <c r="W140" s="32" t="str">
        <f t="shared" ref="W140:W165" si="179">IF(H140="","",AV140*10000+AW140*100+AX140)</f>
        <v/>
      </c>
      <c r="X140" s="28">
        <f t="shared" ref="X140:X165" si="180">INT(AC140/3600)</f>
        <v>11</v>
      </c>
      <c r="Y140" s="29">
        <f t="shared" ref="Y140:Y165" si="181">INT((AC140-(X140*3600))/60)</f>
        <v>33</v>
      </c>
      <c r="Z140" s="29">
        <f t="shared" ref="Z140:Z165" si="182">AC140-(X140*3600)-(Y140*60)</f>
        <v>17</v>
      </c>
      <c r="AA140" s="35" t="str">
        <f t="shared" ref="AA140:AA165" si="183">IF(H140="","",F140*3600+G140*60+H140)</f>
        <v/>
      </c>
      <c r="AB140" s="35">
        <f t="shared" si="61"/>
        <v>8</v>
      </c>
      <c r="AC140" s="35">
        <f t="shared" si="62"/>
        <v>41597</v>
      </c>
      <c r="AD140" s="35">
        <f t="shared" ref="AD140:AD165" si="184">INT(AC140/AB140)</f>
        <v>5199</v>
      </c>
      <c r="AE140" s="28">
        <f t="shared" si="14"/>
        <v>1</v>
      </c>
      <c r="AF140" s="29">
        <f t="shared" ref="AF140:AF165" si="185">INT((AD140-(AE140*3600))/60)</f>
        <v>26</v>
      </c>
      <c r="AG140" s="29">
        <f t="shared" ref="AG140:AG165" si="186">INT(AD140-(AE140*3600)-(AF140*60))</f>
        <v>39</v>
      </c>
      <c r="AH140" s="35">
        <f t="shared" ref="AH140:AH165" si="187">IF(D140="",0,WEEKDAY(D140))</f>
        <v>0</v>
      </c>
      <c r="AI140" s="34">
        <f t="shared" si="54"/>
        <v>-5792</v>
      </c>
      <c r="AJ140" s="34">
        <f t="shared" si="55"/>
        <v>-40550</v>
      </c>
      <c r="AK140" s="30" t="str">
        <f t="shared" ref="AK140:AK165" si="188">IF(L140="l",U140*K140,(IF(L140="s",K140,(IF(L140="r",K140,(IF(L140="k",K140,(IF(L140="b",AA140/360,(IF(L140="g",AA140/900,(IF(L140="","")))))))))))))</f>
        <v/>
      </c>
      <c r="AL140" s="35">
        <f t="shared" si="160"/>
        <v>0</v>
      </c>
      <c r="AM140" s="35">
        <f t="shared" si="161"/>
        <v>56</v>
      </c>
      <c r="AN140" s="35">
        <f t="shared" si="162"/>
        <v>56</v>
      </c>
      <c r="AO140" s="35">
        <f t="shared" si="163"/>
        <v>0</v>
      </c>
      <c r="AP140" s="35">
        <f t="shared" si="145"/>
        <v>20.577777777777779</v>
      </c>
      <c r="AQ140" s="35">
        <f t="shared" ref="AQ140:AQ165" si="189">IF(AA140="",0,INT(AA140/AK140))</f>
        <v>0</v>
      </c>
      <c r="AR140" s="28">
        <f t="shared" si="20"/>
        <v>0</v>
      </c>
      <c r="AS140" s="29">
        <f t="shared" ref="AS140:AS165" si="190">INT((AQ140-(AR140*3600))/60)</f>
        <v>0</v>
      </c>
      <c r="AT140" s="29">
        <f t="shared" ref="AT140:AT165" si="191">INT(AQ140-(AR140*3600)-(AS140*60))</f>
        <v>0</v>
      </c>
      <c r="AU140" s="35">
        <f t="shared" ref="AU140:AU165" si="192">INT(AC140/AI140)</f>
        <v>-8</v>
      </c>
      <c r="AV140" s="28">
        <f t="shared" si="24"/>
        <v>-1</v>
      </c>
      <c r="AW140" s="29">
        <f t="shared" ref="AW140:AW165" si="193">INT((AU140-(AV140*3600))/60)</f>
        <v>59</v>
      </c>
      <c r="AX140" s="29">
        <f t="shared" ref="AX140:AX165" si="194">INT(AU140-(AV140*3600)-(AW140*60))</f>
        <v>52</v>
      </c>
      <c r="AY140" s="35">
        <f t="shared" ref="AY140:AY165" si="195">INT(AC140/AJ140)</f>
        <v>-2</v>
      </c>
      <c r="AZ140" s="28">
        <f t="shared" si="28"/>
        <v>-1</v>
      </c>
      <c r="BA140" s="29">
        <f t="shared" ref="BA140:BA165" si="196">INT((AY140-(AZ140*3600))/60)</f>
        <v>59</v>
      </c>
      <c r="BB140" s="29">
        <f t="shared" ref="BB140:BB165" si="197">INT(AY140-(AZ140*3600)-(BA140*60))</f>
        <v>58</v>
      </c>
      <c r="BC140" s="35">
        <f t="shared" si="59"/>
        <v>0</v>
      </c>
      <c r="BD140" s="30" t="str">
        <f>IF($T140=BD$1,MAX(BD$2:BD139)+$AK140,"")</f>
        <v/>
      </c>
      <c r="BE140" s="30" t="str">
        <f>IF($T140=BE$1,MAX(BE$2:BE139)+$AK140,"")</f>
        <v/>
      </c>
      <c r="BF140" s="30" t="str">
        <f>IF($T140=BF$1,MAX(BF$2:BF139)+$AK140,"")</f>
        <v/>
      </c>
      <c r="BG140" s="30" t="str">
        <f>IF($T140=BG$1,MAX(BG$2:BG139)+$AK140,"")</f>
        <v/>
      </c>
      <c r="BH140" s="30" t="str">
        <f>IF($T140=BH$1,MAX(BH$2:BH139)+$AK140,"")</f>
        <v/>
      </c>
      <c r="BI140" s="30" t="str">
        <f>IF($T140=BI$1,MAX(BI$2:BI139)+$AK140,"")</f>
        <v/>
      </c>
      <c r="BJ140" s="30" t="str">
        <f>IF($T140=BJ$1,MAX(BJ$2:BJ139)+$AK140,"")</f>
        <v/>
      </c>
      <c r="BK140" s="30" t="str">
        <f>IF($T140=BK$1,MAX(BK$2:BK139)+$AK140,"")</f>
        <v/>
      </c>
      <c r="BL140" s="30" t="str">
        <f>IF($T140=BL$1,MAX(BL$2:BL139)+$AK140,"")</f>
        <v/>
      </c>
      <c r="BM140" s="30" t="str">
        <f>IF($T140=BM$1,MAX(BM$2:BM139)+$AK140,"")</f>
        <v/>
      </c>
      <c r="BN140" s="30" t="str">
        <f>IF($T140=BN$1,MAX(BN$2:BN139)+$AK140,"")</f>
        <v/>
      </c>
      <c r="BO140" s="30" t="str">
        <f>IF($T140=BO$1,MAX(BO$2:BO139)+$AK140,"")</f>
        <v/>
      </c>
      <c r="BP140" s="30" t="str">
        <f>IF($T140=BP$1,MAX(BP$2:BP139)+$AK140,"")</f>
        <v/>
      </c>
      <c r="BQ140" s="30" t="str">
        <f>IF($T140=BQ$1,MAX(BQ$2:BQ139)+$AK140,"")</f>
        <v/>
      </c>
      <c r="BR140" s="30" t="str">
        <f>IF($T140=BR$1,MAX(BR$2:BR139)+$AK140,"")</f>
        <v/>
      </c>
      <c r="BS140" s="30" t="str">
        <f>IF($T140=BS$1,MAX(BS$2:BS139)+$AK140,"")</f>
        <v/>
      </c>
      <c r="BT140" s="30" t="str">
        <f>IF($T140=BT$1,MAX(BT$2:BT139)+$AK140,"")</f>
        <v/>
      </c>
    </row>
    <row r="141" spans="1:72" x14ac:dyDescent="0.2">
      <c r="A141" s="71">
        <f t="shared" si="173"/>
        <v>10011</v>
      </c>
      <c r="B141" s="23">
        <f t="shared" si="63"/>
        <v>0</v>
      </c>
      <c r="C141" s="29" t="str">
        <f t="shared" si="175"/>
        <v/>
      </c>
      <c r="D141" s="142"/>
      <c r="E141" s="143"/>
      <c r="F141" s="150"/>
      <c r="G141" s="138"/>
      <c r="H141" s="138"/>
      <c r="I141" s="1"/>
      <c r="J141" s="145"/>
      <c r="K141" s="151"/>
      <c r="L141" s="31" t="str">
        <f t="shared" si="174"/>
        <v/>
      </c>
      <c r="M141" s="30" t="str">
        <f t="shared" si="49"/>
        <v/>
      </c>
      <c r="N141" s="32" t="str">
        <f t="shared" si="176"/>
        <v/>
      </c>
      <c r="O141" s="32" t="str">
        <f t="shared" si="177"/>
        <v/>
      </c>
      <c r="P141" s="33" t="str">
        <f t="shared" si="144"/>
        <v/>
      </c>
      <c r="R141" s="30" t="str">
        <f t="shared" si="50"/>
        <v/>
      </c>
      <c r="U141" s="30" t="str">
        <f t="shared" si="53"/>
        <v/>
      </c>
      <c r="V141" s="32" t="str">
        <f t="shared" si="178"/>
        <v/>
      </c>
      <c r="W141" s="32" t="str">
        <f t="shared" si="179"/>
        <v/>
      </c>
      <c r="X141" s="28">
        <f t="shared" si="180"/>
        <v>11</v>
      </c>
      <c r="Y141" s="29">
        <f t="shared" si="181"/>
        <v>33</v>
      </c>
      <c r="Z141" s="29">
        <f t="shared" si="182"/>
        <v>17</v>
      </c>
      <c r="AA141" s="35" t="str">
        <f t="shared" si="183"/>
        <v/>
      </c>
      <c r="AB141" s="35">
        <f t="shared" si="61"/>
        <v>8</v>
      </c>
      <c r="AC141" s="35">
        <f t="shared" si="62"/>
        <v>41597</v>
      </c>
      <c r="AD141" s="35">
        <f t="shared" si="184"/>
        <v>5199</v>
      </c>
      <c r="AE141" s="28">
        <f t="shared" si="14"/>
        <v>1</v>
      </c>
      <c r="AF141" s="29">
        <f t="shared" si="185"/>
        <v>26</v>
      </c>
      <c r="AG141" s="29">
        <f t="shared" si="186"/>
        <v>39</v>
      </c>
      <c r="AH141" s="35">
        <f t="shared" si="187"/>
        <v>0</v>
      </c>
      <c r="AI141" s="34">
        <f t="shared" si="54"/>
        <v>-5792</v>
      </c>
      <c r="AJ141" s="34">
        <f t="shared" si="55"/>
        <v>-40550</v>
      </c>
      <c r="AK141" s="30" t="str">
        <f t="shared" si="188"/>
        <v/>
      </c>
      <c r="AL141" s="35">
        <f t="shared" si="160"/>
        <v>0</v>
      </c>
      <c r="AM141" s="35">
        <f t="shared" si="161"/>
        <v>56</v>
      </c>
      <c r="AN141" s="35">
        <f t="shared" si="162"/>
        <v>56</v>
      </c>
      <c r="AO141" s="35">
        <f t="shared" si="163"/>
        <v>0</v>
      </c>
      <c r="AP141" s="35">
        <f t="shared" si="145"/>
        <v>20.577777777777779</v>
      </c>
      <c r="AQ141" s="35">
        <f t="shared" si="189"/>
        <v>0</v>
      </c>
      <c r="AR141" s="28">
        <f t="shared" si="20"/>
        <v>0</v>
      </c>
      <c r="AS141" s="29">
        <f t="shared" si="190"/>
        <v>0</v>
      </c>
      <c r="AT141" s="29">
        <f t="shared" si="191"/>
        <v>0</v>
      </c>
      <c r="AU141" s="35">
        <f t="shared" si="192"/>
        <v>-8</v>
      </c>
      <c r="AV141" s="28">
        <f t="shared" si="24"/>
        <v>-1</v>
      </c>
      <c r="AW141" s="29">
        <f t="shared" si="193"/>
        <v>59</v>
      </c>
      <c r="AX141" s="29">
        <f t="shared" si="194"/>
        <v>52</v>
      </c>
      <c r="AY141" s="35">
        <f t="shared" si="195"/>
        <v>-2</v>
      </c>
      <c r="AZ141" s="28">
        <f t="shared" si="28"/>
        <v>-1</v>
      </c>
      <c r="BA141" s="29">
        <f t="shared" si="196"/>
        <v>59</v>
      </c>
      <c r="BB141" s="29">
        <f t="shared" si="197"/>
        <v>58</v>
      </c>
      <c r="BC141" s="35">
        <f t="shared" si="59"/>
        <v>0</v>
      </c>
      <c r="BD141" s="30" t="str">
        <f>IF($T141=BD$1,MAX(BD$2:BD140)+$AK141,"")</f>
        <v/>
      </c>
      <c r="BE141" s="30" t="str">
        <f>IF($T141=BE$1,MAX(BE$2:BE140)+$AK141,"")</f>
        <v/>
      </c>
      <c r="BF141" s="30" t="str">
        <f>IF($T141=BF$1,MAX(BF$2:BF140)+$AK141,"")</f>
        <v/>
      </c>
      <c r="BG141" s="30" t="str">
        <f>IF($T141=BG$1,MAX(BG$2:BG140)+$AK141,"")</f>
        <v/>
      </c>
      <c r="BH141" s="30" t="str">
        <f>IF($T141=BH$1,MAX(BH$2:BH140)+$AK141,"")</f>
        <v/>
      </c>
      <c r="BI141" s="30" t="str">
        <f>IF($T141=BI$1,MAX(BI$2:BI140)+$AK141,"")</f>
        <v/>
      </c>
      <c r="BJ141" s="30" t="str">
        <f>IF($T141=BJ$1,MAX(BJ$2:BJ140)+$AK141,"")</f>
        <v/>
      </c>
      <c r="BK141" s="30" t="str">
        <f>IF($T141=BK$1,MAX(BK$2:BK140)+$AK141,"")</f>
        <v/>
      </c>
      <c r="BL141" s="30" t="str">
        <f>IF($T141=BL$1,MAX(BL$2:BL140)+$AK141,"")</f>
        <v/>
      </c>
      <c r="BM141" s="30" t="str">
        <f>IF($T141=BM$1,MAX(BM$2:BM140)+$AK141,"")</f>
        <v/>
      </c>
      <c r="BN141" s="30" t="str">
        <f>IF($T141=BN$1,MAX(BN$2:BN140)+$AK141,"")</f>
        <v/>
      </c>
      <c r="BO141" s="30" t="str">
        <f>IF($T141=BO$1,MAX(BO$2:BO140)+$AK141,"")</f>
        <v/>
      </c>
      <c r="BP141" s="30" t="str">
        <f>IF($T141=BP$1,MAX(BP$2:BP140)+$AK141,"")</f>
        <v/>
      </c>
      <c r="BQ141" s="30" t="str">
        <f>IF($T141=BQ$1,MAX(BQ$2:BQ140)+$AK141,"")</f>
        <v/>
      </c>
      <c r="BR141" s="30" t="str">
        <f>IF($T141=BR$1,MAX(BR$2:BR140)+$AK141,"")</f>
        <v/>
      </c>
      <c r="BS141" s="30" t="str">
        <f>IF($T141=BS$1,MAX(BS$2:BS140)+$AK141,"")</f>
        <v/>
      </c>
      <c r="BT141" s="30" t="str">
        <f>IF($T141=BT$1,MAX(BT$2:BT140)+$AK141,"")</f>
        <v/>
      </c>
    </row>
    <row r="142" spans="1:72" x14ac:dyDescent="0.2">
      <c r="A142" s="71">
        <f t="shared" si="173"/>
        <v>10111</v>
      </c>
      <c r="B142" s="23">
        <f t="shared" si="63"/>
        <v>0</v>
      </c>
      <c r="C142" s="29" t="str">
        <f t="shared" si="175"/>
        <v/>
      </c>
      <c r="D142" s="142"/>
      <c r="E142" s="143"/>
      <c r="F142" s="150"/>
      <c r="G142" s="138"/>
      <c r="H142" s="138"/>
      <c r="I142" s="1"/>
      <c r="J142" s="145"/>
      <c r="K142" s="228"/>
      <c r="L142" s="31" t="str">
        <f t="shared" si="174"/>
        <v/>
      </c>
      <c r="M142" s="30" t="str">
        <f t="shared" si="49"/>
        <v/>
      </c>
      <c r="N142" s="32" t="str">
        <f t="shared" si="176"/>
        <v/>
      </c>
      <c r="O142" s="32" t="str">
        <f t="shared" si="177"/>
        <v/>
      </c>
      <c r="P142" s="33" t="str">
        <f t="shared" si="144"/>
        <v/>
      </c>
      <c r="R142" s="30" t="str">
        <f t="shared" si="50"/>
        <v/>
      </c>
      <c r="U142" s="30" t="str">
        <f t="shared" si="53"/>
        <v/>
      </c>
      <c r="V142" s="32" t="str">
        <f t="shared" si="178"/>
        <v/>
      </c>
      <c r="W142" s="32" t="str">
        <f t="shared" si="179"/>
        <v/>
      </c>
      <c r="X142" s="28">
        <f t="shared" si="180"/>
        <v>11</v>
      </c>
      <c r="Y142" s="29">
        <f t="shared" si="181"/>
        <v>33</v>
      </c>
      <c r="Z142" s="29">
        <f t="shared" si="182"/>
        <v>17</v>
      </c>
      <c r="AA142" s="35" t="str">
        <f t="shared" si="183"/>
        <v/>
      </c>
      <c r="AB142" s="35">
        <f t="shared" si="61"/>
        <v>8</v>
      </c>
      <c r="AC142" s="35">
        <f t="shared" si="62"/>
        <v>41597</v>
      </c>
      <c r="AD142" s="35">
        <f t="shared" si="184"/>
        <v>5199</v>
      </c>
      <c r="AE142" s="28">
        <f t="shared" si="14"/>
        <v>1</v>
      </c>
      <c r="AF142" s="29">
        <f t="shared" si="185"/>
        <v>26</v>
      </c>
      <c r="AG142" s="29">
        <f t="shared" si="186"/>
        <v>39</v>
      </c>
      <c r="AH142" s="35">
        <f t="shared" si="187"/>
        <v>0</v>
      </c>
      <c r="AI142" s="34">
        <f t="shared" si="54"/>
        <v>-5792</v>
      </c>
      <c r="AJ142" s="34">
        <f t="shared" si="55"/>
        <v>-40550</v>
      </c>
      <c r="AK142" s="30" t="str">
        <f t="shared" si="188"/>
        <v/>
      </c>
      <c r="AL142" s="35">
        <f t="shared" si="160"/>
        <v>0</v>
      </c>
      <c r="AM142" s="35">
        <f t="shared" si="161"/>
        <v>56</v>
      </c>
      <c r="AN142" s="35">
        <f t="shared" si="162"/>
        <v>56</v>
      </c>
      <c r="AO142" s="35">
        <f t="shared" si="163"/>
        <v>0</v>
      </c>
      <c r="AP142" s="35">
        <f t="shared" si="145"/>
        <v>20.577777777777779</v>
      </c>
      <c r="AQ142" s="35">
        <f t="shared" si="189"/>
        <v>0</v>
      </c>
      <c r="AR142" s="28">
        <f t="shared" si="20"/>
        <v>0</v>
      </c>
      <c r="AS142" s="29">
        <f t="shared" si="190"/>
        <v>0</v>
      </c>
      <c r="AT142" s="29">
        <f t="shared" si="191"/>
        <v>0</v>
      </c>
      <c r="AU142" s="35">
        <f t="shared" si="192"/>
        <v>-8</v>
      </c>
      <c r="AV142" s="28">
        <f t="shared" si="24"/>
        <v>-1</v>
      </c>
      <c r="AW142" s="29">
        <f t="shared" si="193"/>
        <v>59</v>
      </c>
      <c r="AX142" s="29">
        <f t="shared" si="194"/>
        <v>52</v>
      </c>
      <c r="AY142" s="35">
        <f t="shared" si="195"/>
        <v>-2</v>
      </c>
      <c r="AZ142" s="28">
        <f t="shared" si="28"/>
        <v>-1</v>
      </c>
      <c r="BA142" s="29">
        <f t="shared" si="196"/>
        <v>59</v>
      </c>
      <c r="BB142" s="29">
        <f t="shared" si="197"/>
        <v>58</v>
      </c>
      <c r="BC142" s="35">
        <f t="shared" si="59"/>
        <v>0</v>
      </c>
      <c r="BD142" s="30" t="str">
        <f>IF($T142=BD$1,MAX(BD$2:BD141)+$AK142,"")</f>
        <v/>
      </c>
      <c r="BE142" s="30" t="str">
        <f>IF($T142=BE$1,MAX(BE$2:BE141)+$AK142,"")</f>
        <v/>
      </c>
      <c r="BF142" s="30" t="str">
        <f>IF($T142=BF$1,MAX(BF$2:BF141)+$AK142,"")</f>
        <v/>
      </c>
      <c r="BG142" s="30" t="str">
        <f>IF($T142=BG$1,MAX(BG$2:BG141)+$AK142,"")</f>
        <v/>
      </c>
      <c r="BH142" s="30" t="str">
        <f>IF($T142=BH$1,MAX(BH$2:BH141)+$AK142,"")</f>
        <v/>
      </c>
      <c r="BI142" s="30" t="str">
        <f>IF($T142=BI$1,MAX(BI$2:BI141)+$AK142,"")</f>
        <v/>
      </c>
      <c r="BJ142" s="30" t="str">
        <f>IF($T142=BJ$1,MAX(BJ$2:BJ141)+$AK142,"")</f>
        <v/>
      </c>
      <c r="BK142" s="30" t="str">
        <f>IF($T142=BK$1,MAX(BK$2:BK141)+$AK142,"")</f>
        <v/>
      </c>
      <c r="BL142" s="30" t="str">
        <f>IF($T142=BL$1,MAX(BL$2:BL141)+$AK142,"")</f>
        <v/>
      </c>
      <c r="BM142" s="30" t="str">
        <f>IF($T142=BM$1,MAX(BM$2:BM141)+$AK142,"")</f>
        <v/>
      </c>
      <c r="BN142" s="30" t="str">
        <f>IF($T142=BN$1,MAX(BN$2:BN141)+$AK142,"")</f>
        <v/>
      </c>
      <c r="BO142" s="30" t="str">
        <f>IF($T142=BO$1,MAX(BO$2:BO141)+$AK142,"")</f>
        <v/>
      </c>
      <c r="BP142" s="30" t="str">
        <f>IF($T142=BP$1,MAX(BP$2:BP141)+$AK142,"")</f>
        <v/>
      </c>
      <c r="BQ142" s="30" t="str">
        <f>IF($T142=BQ$1,MAX(BQ$2:BQ141)+$AK142,"")</f>
        <v/>
      </c>
      <c r="BR142" s="30" t="str">
        <f>IF($T142=BR$1,MAX(BR$2:BR141)+$AK142,"")</f>
        <v/>
      </c>
      <c r="BS142" s="30" t="str">
        <f>IF($T142=BS$1,MAX(BS$2:BS141)+$AK142,"")</f>
        <v/>
      </c>
      <c r="BT142" s="30" t="str">
        <f>IF($T142=BT$1,MAX(BT$2:BT141)+$AK142,"")</f>
        <v/>
      </c>
    </row>
    <row r="143" spans="1:72" x14ac:dyDescent="0.2">
      <c r="A143" s="71">
        <f t="shared" si="173"/>
        <v>10211</v>
      </c>
      <c r="B143" s="23">
        <f t="shared" si="63"/>
        <v>0</v>
      </c>
      <c r="C143" s="29" t="str">
        <f t="shared" si="175"/>
        <v/>
      </c>
      <c r="D143" s="142"/>
      <c r="E143" s="143"/>
      <c r="F143" s="150"/>
      <c r="G143" s="138"/>
      <c r="H143" s="138"/>
      <c r="I143" s="1"/>
      <c r="J143" s="145"/>
      <c r="K143" s="151"/>
      <c r="L143" s="31" t="str">
        <f t="shared" si="174"/>
        <v/>
      </c>
      <c r="M143" s="30" t="str">
        <f t="shared" si="49"/>
        <v/>
      </c>
      <c r="N143" s="32" t="str">
        <f t="shared" si="176"/>
        <v/>
      </c>
      <c r="O143" s="32" t="str">
        <f t="shared" si="177"/>
        <v/>
      </c>
      <c r="P143" s="33" t="str">
        <f t="shared" si="144"/>
        <v/>
      </c>
      <c r="R143" s="30" t="str">
        <f t="shared" si="50"/>
        <v/>
      </c>
      <c r="U143" s="30" t="str">
        <f t="shared" ref="U143:U166" si="198">IF(L143="l",U142,(IF(L143="s","",(IF(L143="r","",(IF(L143="k","",(IF(L143="b","",(IF(L143="g","",(IF(L143="","")))))))))))))</f>
        <v/>
      </c>
      <c r="V143" s="32" t="str">
        <f t="shared" si="178"/>
        <v/>
      </c>
      <c r="W143" s="32" t="str">
        <f t="shared" si="179"/>
        <v/>
      </c>
      <c r="X143" s="28">
        <f t="shared" si="180"/>
        <v>11</v>
      </c>
      <c r="Y143" s="29">
        <f t="shared" si="181"/>
        <v>33</v>
      </c>
      <c r="Z143" s="29">
        <f t="shared" si="182"/>
        <v>17</v>
      </c>
      <c r="AA143" s="35" t="str">
        <f t="shared" si="183"/>
        <v/>
      </c>
      <c r="AB143" s="35">
        <f t="shared" si="61"/>
        <v>8</v>
      </c>
      <c r="AC143" s="35">
        <f t="shared" si="62"/>
        <v>41597</v>
      </c>
      <c r="AD143" s="35">
        <f t="shared" si="184"/>
        <v>5199</v>
      </c>
      <c r="AE143" s="28">
        <f t="shared" si="14"/>
        <v>1</v>
      </c>
      <c r="AF143" s="29">
        <f t="shared" si="185"/>
        <v>26</v>
      </c>
      <c r="AG143" s="29">
        <f t="shared" si="186"/>
        <v>39</v>
      </c>
      <c r="AH143" s="35">
        <f t="shared" si="187"/>
        <v>0</v>
      </c>
      <c r="AI143" s="34">
        <f t="shared" si="54"/>
        <v>-5792</v>
      </c>
      <c r="AJ143" s="34">
        <f t="shared" si="55"/>
        <v>-40550</v>
      </c>
      <c r="AK143" s="30" t="str">
        <f t="shared" si="188"/>
        <v/>
      </c>
      <c r="AL143" s="35">
        <f t="shared" si="160"/>
        <v>0</v>
      </c>
      <c r="AM143" s="35">
        <f t="shared" si="161"/>
        <v>56</v>
      </c>
      <c r="AN143" s="35">
        <f t="shared" si="162"/>
        <v>56</v>
      </c>
      <c r="AO143" s="35">
        <f t="shared" si="163"/>
        <v>0</v>
      </c>
      <c r="AP143" s="35">
        <f t="shared" si="145"/>
        <v>20.577777777777779</v>
      </c>
      <c r="AQ143" s="35">
        <f t="shared" si="189"/>
        <v>0</v>
      </c>
      <c r="AR143" s="28">
        <f t="shared" si="20"/>
        <v>0</v>
      </c>
      <c r="AS143" s="29">
        <f t="shared" si="190"/>
        <v>0</v>
      </c>
      <c r="AT143" s="29">
        <f t="shared" si="191"/>
        <v>0</v>
      </c>
      <c r="AU143" s="35">
        <f t="shared" si="192"/>
        <v>-8</v>
      </c>
      <c r="AV143" s="28">
        <f t="shared" si="24"/>
        <v>-1</v>
      </c>
      <c r="AW143" s="29">
        <f t="shared" si="193"/>
        <v>59</v>
      </c>
      <c r="AX143" s="29">
        <f t="shared" si="194"/>
        <v>52</v>
      </c>
      <c r="AY143" s="35">
        <f t="shared" si="195"/>
        <v>-2</v>
      </c>
      <c r="AZ143" s="28">
        <f t="shared" si="28"/>
        <v>-1</v>
      </c>
      <c r="BA143" s="29">
        <f t="shared" si="196"/>
        <v>59</v>
      </c>
      <c r="BB143" s="29">
        <f t="shared" si="197"/>
        <v>58</v>
      </c>
      <c r="BC143" s="35">
        <f t="shared" si="59"/>
        <v>0</v>
      </c>
      <c r="BD143" s="30" t="str">
        <f>IF($T143=BD$1,MAX(BD$2:BD142)+$AK143,"")</f>
        <v/>
      </c>
      <c r="BE143" s="30" t="str">
        <f>IF($T143=BE$1,MAX(BE$2:BE142)+$AK143,"")</f>
        <v/>
      </c>
      <c r="BF143" s="30" t="str">
        <f>IF($T143=BF$1,MAX(BF$2:BF142)+$AK143,"")</f>
        <v/>
      </c>
      <c r="BG143" s="30" t="str">
        <f>IF($T143=BG$1,MAX(BG$2:BG142)+$AK143,"")</f>
        <v/>
      </c>
      <c r="BH143" s="30" t="str">
        <f>IF($T143=BH$1,MAX(BH$2:BH142)+$AK143,"")</f>
        <v/>
      </c>
      <c r="BI143" s="30" t="str">
        <f>IF($T143=BI$1,MAX(BI$2:BI142)+$AK143,"")</f>
        <v/>
      </c>
      <c r="BJ143" s="30" t="str">
        <f>IF($T143=BJ$1,MAX(BJ$2:BJ142)+$AK143,"")</f>
        <v/>
      </c>
      <c r="BK143" s="30" t="str">
        <f>IF($T143=BK$1,MAX(BK$2:BK142)+$AK143,"")</f>
        <v/>
      </c>
      <c r="BL143" s="30" t="str">
        <f>IF($T143=BL$1,MAX(BL$2:BL142)+$AK143,"")</f>
        <v/>
      </c>
      <c r="BM143" s="30" t="str">
        <f>IF($T143=BM$1,MAX(BM$2:BM142)+$AK143,"")</f>
        <v/>
      </c>
      <c r="BN143" s="30" t="str">
        <f>IF($T143=BN$1,MAX(BN$2:BN142)+$AK143,"")</f>
        <v/>
      </c>
      <c r="BO143" s="30" t="str">
        <f>IF($T143=BO$1,MAX(BO$2:BO142)+$AK143,"")</f>
        <v/>
      </c>
      <c r="BP143" s="30" t="str">
        <f>IF($T143=BP$1,MAX(BP$2:BP142)+$AK143,"")</f>
        <v/>
      </c>
      <c r="BQ143" s="30" t="str">
        <f>IF($T143=BQ$1,MAX(BQ$2:BQ142)+$AK143,"")</f>
        <v/>
      </c>
      <c r="BR143" s="30" t="str">
        <f>IF($T143=BR$1,MAX(BR$2:BR142)+$AK143,"")</f>
        <v/>
      </c>
      <c r="BS143" s="30" t="str">
        <f>IF($T143=BS$1,MAX(BS$2:BS142)+$AK143,"")</f>
        <v/>
      </c>
      <c r="BT143" s="30" t="str">
        <f>IF($T143=BT$1,MAX(BT$2:BT142)+$AK143,"")</f>
        <v/>
      </c>
    </row>
    <row r="144" spans="1:72" x14ac:dyDescent="0.2">
      <c r="A144" s="71">
        <f t="shared" si="173"/>
        <v>10311</v>
      </c>
      <c r="B144" s="23">
        <f t="shared" si="63"/>
        <v>0</v>
      </c>
      <c r="C144" s="29" t="str">
        <f t="shared" si="175"/>
        <v/>
      </c>
      <c r="D144" s="142"/>
      <c r="E144" s="143"/>
      <c r="F144" s="150"/>
      <c r="G144" s="138"/>
      <c r="H144" s="138"/>
      <c r="I144" s="1"/>
      <c r="J144" s="145"/>
      <c r="K144" s="231"/>
      <c r="L144" s="31" t="str">
        <f t="shared" si="174"/>
        <v/>
      </c>
      <c r="M144" s="30" t="str">
        <f t="shared" si="49"/>
        <v/>
      </c>
      <c r="N144" s="32" t="str">
        <f t="shared" si="176"/>
        <v/>
      </c>
      <c r="O144" s="32" t="str">
        <f t="shared" si="177"/>
        <v/>
      </c>
      <c r="P144" s="33" t="str">
        <f t="shared" si="144"/>
        <v/>
      </c>
      <c r="R144" s="30" t="str">
        <f t="shared" si="50"/>
        <v/>
      </c>
      <c r="U144" s="30" t="str">
        <f t="shared" si="198"/>
        <v/>
      </c>
      <c r="V144" s="32" t="str">
        <f t="shared" si="178"/>
        <v/>
      </c>
      <c r="W144" s="32" t="str">
        <f t="shared" si="179"/>
        <v/>
      </c>
      <c r="X144" s="28">
        <f t="shared" si="180"/>
        <v>11</v>
      </c>
      <c r="Y144" s="29">
        <f t="shared" si="181"/>
        <v>33</v>
      </c>
      <c r="Z144" s="29">
        <f t="shared" si="182"/>
        <v>17</v>
      </c>
      <c r="AA144" s="35" t="str">
        <f t="shared" si="183"/>
        <v/>
      </c>
      <c r="AB144" s="35">
        <f t="shared" si="61"/>
        <v>8</v>
      </c>
      <c r="AC144" s="35">
        <f t="shared" si="62"/>
        <v>41597</v>
      </c>
      <c r="AD144" s="35">
        <f t="shared" si="184"/>
        <v>5199</v>
      </c>
      <c r="AE144" s="28">
        <f t="shared" si="14"/>
        <v>1</v>
      </c>
      <c r="AF144" s="29">
        <f t="shared" si="185"/>
        <v>26</v>
      </c>
      <c r="AG144" s="29">
        <f t="shared" si="186"/>
        <v>39</v>
      </c>
      <c r="AH144" s="35">
        <f t="shared" si="187"/>
        <v>0</v>
      </c>
      <c r="AI144" s="34">
        <f t="shared" si="54"/>
        <v>-5792</v>
      </c>
      <c r="AJ144" s="34">
        <f t="shared" si="55"/>
        <v>-40550</v>
      </c>
      <c r="AK144" s="30" t="str">
        <f t="shared" si="188"/>
        <v/>
      </c>
      <c r="AL144" s="35">
        <f t="shared" si="160"/>
        <v>0</v>
      </c>
      <c r="AM144" s="35">
        <f t="shared" si="161"/>
        <v>56</v>
      </c>
      <c r="AN144" s="35">
        <f t="shared" si="162"/>
        <v>56</v>
      </c>
      <c r="AO144" s="35">
        <f t="shared" si="163"/>
        <v>0</v>
      </c>
      <c r="AP144" s="35">
        <f t="shared" si="145"/>
        <v>20.577777777777779</v>
      </c>
      <c r="AQ144" s="35">
        <f t="shared" si="189"/>
        <v>0</v>
      </c>
      <c r="AR144" s="28">
        <f t="shared" si="20"/>
        <v>0</v>
      </c>
      <c r="AS144" s="29">
        <f t="shared" si="190"/>
        <v>0</v>
      </c>
      <c r="AT144" s="29">
        <f t="shared" si="191"/>
        <v>0</v>
      </c>
      <c r="AU144" s="35">
        <f t="shared" si="192"/>
        <v>-8</v>
      </c>
      <c r="AV144" s="28">
        <f t="shared" si="24"/>
        <v>-1</v>
      </c>
      <c r="AW144" s="29">
        <f t="shared" si="193"/>
        <v>59</v>
      </c>
      <c r="AX144" s="29">
        <f t="shared" si="194"/>
        <v>52</v>
      </c>
      <c r="AY144" s="35">
        <f t="shared" si="195"/>
        <v>-2</v>
      </c>
      <c r="AZ144" s="28">
        <f t="shared" si="28"/>
        <v>-1</v>
      </c>
      <c r="BA144" s="29">
        <f t="shared" si="196"/>
        <v>59</v>
      </c>
      <c r="BB144" s="29">
        <f t="shared" si="197"/>
        <v>58</v>
      </c>
      <c r="BC144" s="35">
        <f t="shared" si="59"/>
        <v>0</v>
      </c>
      <c r="BD144" s="30" t="str">
        <f>IF($T144=BD$1,MAX(BD$2:BD143)+$AK144,"")</f>
        <v/>
      </c>
      <c r="BE144" s="30" t="str">
        <f>IF($T144=BE$1,MAX(BE$2:BE143)+$AK144,"")</f>
        <v/>
      </c>
      <c r="BF144" s="30" t="str">
        <f>IF($T144=BF$1,MAX(BF$2:BF143)+$AK144,"")</f>
        <v/>
      </c>
      <c r="BG144" s="30" t="str">
        <f>IF($T144=BG$1,MAX(BG$2:BG143)+$AK144,"")</f>
        <v/>
      </c>
      <c r="BH144" s="30" t="str">
        <f>IF($T144=BH$1,MAX(BH$2:BH143)+$AK144,"")</f>
        <v/>
      </c>
      <c r="BI144" s="30" t="str">
        <f>IF($T144=BI$1,MAX(BI$2:BI143)+$AK144,"")</f>
        <v/>
      </c>
      <c r="BJ144" s="30" t="str">
        <f>IF($T144=BJ$1,MAX(BJ$2:BJ143)+$AK144,"")</f>
        <v/>
      </c>
      <c r="BK144" s="30" t="str">
        <f>IF($T144=BK$1,MAX(BK$2:BK143)+$AK144,"")</f>
        <v/>
      </c>
      <c r="BL144" s="30" t="str">
        <f>IF($T144=BL$1,MAX(BL$2:BL143)+$AK144,"")</f>
        <v/>
      </c>
      <c r="BM144" s="30" t="str">
        <f>IF($T144=BM$1,MAX(BM$2:BM143)+$AK144,"")</f>
        <v/>
      </c>
      <c r="BN144" s="30" t="str">
        <f>IF($T144=BN$1,MAX(BN$2:BN143)+$AK144,"")</f>
        <v/>
      </c>
      <c r="BO144" s="30" t="str">
        <f>IF($T144=BO$1,MAX(BO$2:BO143)+$AK144,"")</f>
        <v/>
      </c>
      <c r="BP144" s="30" t="str">
        <f>IF($T144=BP$1,MAX(BP$2:BP143)+$AK144,"")</f>
        <v/>
      </c>
      <c r="BQ144" s="30" t="str">
        <f>IF($T144=BQ$1,MAX(BQ$2:BQ143)+$AK144,"")</f>
        <v/>
      </c>
      <c r="BR144" s="30" t="str">
        <f>IF($T144=BR$1,MAX(BR$2:BR143)+$AK144,"")</f>
        <v/>
      </c>
      <c r="BS144" s="30" t="str">
        <f>IF($T144=BS$1,MAX(BS$2:BS143)+$AK144,"")</f>
        <v/>
      </c>
      <c r="BT144" s="30" t="str">
        <f>IF($T144=BT$1,MAX(BT$2:BT143)+$AK144,"")</f>
        <v/>
      </c>
    </row>
    <row r="145" spans="1:72" x14ac:dyDescent="0.2">
      <c r="A145" s="71">
        <f t="shared" si="173"/>
        <v>10411</v>
      </c>
      <c r="B145" s="23">
        <f t="shared" si="63"/>
        <v>0</v>
      </c>
      <c r="C145" s="29" t="str">
        <f t="shared" si="175"/>
        <v/>
      </c>
      <c r="D145" s="142"/>
      <c r="E145" s="143"/>
      <c r="F145" s="150"/>
      <c r="G145" s="138"/>
      <c r="H145" s="138"/>
      <c r="I145" s="1"/>
      <c r="J145" s="145"/>
      <c r="K145" s="232"/>
      <c r="L145" s="31" t="str">
        <f t="shared" si="174"/>
        <v/>
      </c>
      <c r="M145" s="30" t="str">
        <f t="shared" si="49"/>
        <v/>
      </c>
      <c r="N145" s="32" t="str">
        <f t="shared" si="176"/>
        <v/>
      </c>
      <c r="O145" s="32" t="str">
        <f t="shared" si="177"/>
        <v/>
      </c>
      <c r="P145" s="33" t="str">
        <f t="shared" si="144"/>
        <v/>
      </c>
      <c r="R145" s="30" t="str">
        <f t="shared" si="50"/>
        <v/>
      </c>
      <c r="U145" s="30" t="str">
        <f t="shared" si="198"/>
        <v/>
      </c>
      <c r="V145" s="32" t="str">
        <f t="shared" si="178"/>
        <v/>
      </c>
      <c r="W145" s="32" t="str">
        <f t="shared" si="179"/>
        <v/>
      </c>
      <c r="X145" s="28">
        <f t="shared" si="180"/>
        <v>11</v>
      </c>
      <c r="Y145" s="29">
        <f t="shared" si="181"/>
        <v>33</v>
      </c>
      <c r="Z145" s="29">
        <f t="shared" si="182"/>
        <v>17</v>
      </c>
      <c r="AA145" s="35" t="str">
        <f t="shared" si="183"/>
        <v/>
      </c>
      <c r="AB145" s="35">
        <f t="shared" si="61"/>
        <v>8</v>
      </c>
      <c r="AC145" s="35">
        <f t="shared" si="62"/>
        <v>41597</v>
      </c>
      <c r="AD145" s="35">
        <f t="shared" si="184"/>
        <v>5199</v>
      </c>
      <c r="AE145" s="28">
        <f t="shared" si="14"/>
        <v>1</v>
      </c>
      <c r="AF145" s="29">
        <f t="shared" si="185"/>
        <v>26</v>
      </c>
      <c r="AG145" s="29">
        <f t="shared" si="186"/>
        <v>39</v>
      </c>
      <c r="AH145" s="35">
        <f t="shared" si="187"/>
        <v>0</v>
      </c>
      <c r="AI145" s="34">
        <f t="shared" si="54"/>
        <v>-5792</v>
      </c>
      <c r="AJ145" s="34">
        <f t="shared" si="55"/>
        <v>-40550</v>
      </c>
      <c r="AK145" s="30" t="str">
        <f t="shared" si="188"/>
        <v/>
      </c>
      <c r="AL145" s="35">
        <f t="shared" si="160"/>
        <v>0</v>
      </c>
      <c r="AM145" s="35">
        <f t="shared" si="161"/>
        <v>56</v>
      </c>
      <c r="AN145" s="35">
        <f t="shared" si="162"/>
        <v>56</v>
      </c>
      <c r="AO145" s="35">
        <f t="shared" si="163"/>
        <v>0</v>
      </c>
      <c r="AP145" s="35">
        <f t="shared" si="145"/>
        <v>20.577777777777779</v>
      </c>
      <c r="AQ145" s="35">
        <f t="shared" si="189"/>
        <v>0</v>
      </c>
      <c r="AR145" s="28">
        <f t="shared" si="20"/>
        <v>0</v>
      </c>
      <c r="AS145" s="29">
        <f t="shared" si="190"/>
        <v>0</v>
      </c>
      <c r="AT145" s="29">
        <f t="shared" si="191"/>
        <v>0</v>
      </c>
      <c r="AU145" s="35">
        <f t="shared" si="192"/>
        <v>-8</v>
      </c>
      <c r="AV145" s="28">
        <f t="shared" si="24"/>
        <v>-1</v>
      </c>
      <c r="AW145" s="29">
        <f t="shared" si="193"/>
        <v>59</v>
      </c>
      <c r="AX145" s="29">
        <f t="shared" si="194"/>
        <v>52</v>
      </c>
      <c r="AY145" s="35">
        <f t="shared" si="195"/>
        <v>-2</v>
      </c>
      <c r="AZ145" s="28">
        <f t="shared" si="28"/>
        <v>-1</v>
      </c>
      <c r="BA145" s="29">
        <f t="shared" si="196"/>
        <v>59</v>
      </c>
      <c r="BB145" s="29">
        <f t="shared" si="197"/>
        <v>58</v>
      </c>
      <c r="BC145" s="35">
        <f t="shared" si="59"/>
        <v>0</v>
      </c>
      <c r="BD145" s="30" t="str">
        <f>IF($T145=BD$1,MAX(BD$2:BD144)+$AK145,"")</f>
        <v/>
      </c>
      <c r="BE145" s="30" t="str">
        <f>IF($T145=BE$1,MAX(BE$2:BE144)+$AK145,"")</f>
        <v/>
      </c>
      <c r="BF145" s="30" t="str">
        <f>IF($T145=BF$1,MAX(BF$2:BF144)+$AK145,"")</f>
        <v/>
      </c>
      <c r="BG145" s="30" t="str">
        <f>IF($T145=BG$1,MAX(BG$2:BG144)+$AK145,"")</f>
        <v/>
      </c>
      <c r="BH145" s="30" t="str">
        <f>IF($T145=BH$1,MAX(BH$2:BH144)+$AK145,"")</f>
        <v/>
      </c>
      <c r="BI145" s="30" t="str">
        <f>IF($T145=BI$1,MAX(BI$2:BI144)+$AK145,"")</f>
        <v/>
      </c>
      <c r="BJ145" s="30" t="str">
        <f>IF($T145=BJ$1,MAX(BJ$2:BJ144)+$AK145,"")</f>
        <v/>
      </c>
      <c r="BK145" s="30" t="str">
        <f>IF($T145=BK$1,MAX(BK$2:BK144)+$AK145,"")</f>
        <v/>
      </c>
      <c r="BL145" s="30" t="str">
        <f>IF($T145=BL$1,MAX(BL$2:BL144)+$AK145,"")</f>
        <v/>
      </c>
      <c r="BM145" s="30" t="str">
        <f>IF($T145=BM$1,MAX(BM$2:BM144)+$AK145,"")</f>
        <v/>
      </c>
      <c r="BN145" s="30" t="str">
        <f>IF($T145=BN$1,MAX(BN$2:BN144)+$AK145,"")</f>
        <v/>
      </c>
      <c r="BO145" s="30" t="str">
        <f>IF($T145=BO$1,MAX(BO$2:BO144)+$AK145,"")</f>
        <v/>
      </c>
      <c r="BP145" s="30" t="str">
        <f>IF($T145=BP$1,MAX(BP$2:BP144)+$AK145,"")</f>
        <v/>
      </c>
      <c r="BQ145" s="30" t="str">
        <f>IF($T145=BQ$1,MAX(BQ$2:BQ144)+$AK145,"")</f>
        <v/>
      </c>
      <c r="BR145" s="30" t="str">
        <f>IF($T145=BR$1,MAX(BR$2:BR144)+$AK145,"")</f>
        <v/>
      </c>
      <c r="BS145" s="30" t="str">
        <f>IF($T145=BS$1,MAX(BS$2:BS144)+$AK145,"")</f>
        <v/>
      </c>
      <c r="BT145" s="30" t="str">
        <f>IF($T145=BT$1,MAX(BT$2:BT144)+$AK145,"")</f>
        <v/>
      </c>
    </row>
    <row r="146" spans="1:72" x14ac:dyDescent="0.2">
      <c r="A146" s="71">
        <f t="shared" si="173"/>
        <v>10511</v>
      </c>
      <c r="B146" s="23">
        <f t="shared" si="63"/>
        <v>0</v>
      </c>
      <c r="C146" s="29" t="str">
        <f t="shared" si="175"/>
        <v/>
      </c>
      <c r="D146" s="142"/>
      <c r="E146" s="143"/>
      <c r="F146" s="150"/>
      <c r="G146" s="138"/>
      <c r="H146" s="138"/>
      <c r="I146" s="1"/>
      <c r="J146" s="145"/>
      <c r="K146" s="151"/>
      <c r="L146" s="31" t="str">
        <f t="shared" si="174"/>
        <v/>
      </c>
      <c r="M146" s="30" t="str">
        <f t="shared" si="49"/>
        <v/>
      </c>
      <c r="N146" s="32" t="str">
        <f t="shared" si="176"/>
        <v/>
      </c>
      <c r="O146" s="32" t="str">
        <f t="shared" si="177"/>
        <v/>
      </c>
      <c r="P146" s="33" t="str">
        <f t="shared" si="144"/>
        <v/>
      </c>
      <c r="R146" s="30" t="str">
        <f t="shared" si="50"/>
        <v/>
      </c>
      <c r="U146" s="30" t="str">
        <f t="shared" si="198"/>
        <v/>
      </c>
      <c r="V146" s="32" t="str">
        <f t="shared" si="178"/>
        <v/>
      </c>
      <c r="W146" s="32" t="str">
        <f t="shared" si="179"/>
        <v/>
      </c>
      <c r="X146" s="28">
        <f t="shared" si="180"/>
        <v>11</v>
      </c>
      <c r="Y146" s="29">
        <f t="shared" si="181"/>
        <v>33</v>
      </c>
      <c r="Z146" s="29">
        <f t="shared" si="182"/>
        <v>17</v>
      </c>
      <c r="AA146" s="35" t="str">
        <f t="shared" si="183"/>
        <v/>
      </c>
      <c r="AB146" s="35">
        <f t="shared" si="61"/>
        <v>8</v>
      </c>
      <c r="AC146" s="35">
        <f t="shared" si="62"/>
        <v>41597</v>
      </c>
      <c r="AD146" s="35">
        <f t="shared" si="184"/>
        <v>5199</v>
      </c>
      <c r="AE146" s="28">
        <f t="shared" si="14"/>
        <v>1</v>
      </c>
      <c r="AF146" s="29">
        <f t="shared" si="185"/>
        <v>26</v>
      </c>
      <c r="AG146" s="29">
        <f t="shared" si="186"/>
        <v>39</v>
      </c>
      <c r="AH146" s="35">
        <f t="shared" si="187"/>
        <v>0</v>
      </c>
      <c r="AI146" s="34">
        <f t="shared" si="54"/>
        <v>-5792</v>
      </c>
      <c r="AJ146" s="34">
        <f t="shared" si="55"/>
        <v>-40550</v>
      </c>
      <c r="AK146" s="30" t="str">
        <f t="shared" si="188"/>
        <v/>
      </c>
      <c r="AL146" s="35">
        <f t="shared" si="160"/>
        <v>0</v>
      </c>
      <c r="AM146" s="35">
        <f t="shared" si="161"/>
        <v>56</v>
      </c>
      <c r="AN146" s="35">
        <f t="shared" si="162"/>
        <v>56</v>
      </c>
      <c r="AO146" s="35">
        <f t="shared" si="163"/>
        <v>0</v>
      </c>
      <c r="AP146" s="35">
        <f t="shared" si="145"/>
        <v>20.577777777777779</v>
      </c>
      <c r="AQ146" s="35">
        <f t="shared" si="189"/>
        <v>0</v>
      </c>
      <c r="AR146" s="28">
        <f t="shared" si="20"/>
        <v>0</v>
      </c>
      <c r="AS146" s="29">
        <f t="shared" si="190"/>
        <v>0</v>
      </c>
      <c r="AT146" s="29">
        <f t="shared" si="191"/>
        <v>0</v>
      </c>
      <c r="AU146" s="35">
        <f t="shared" si="192"/>
        <v>-8</v>
      </c>
      <c r="AV146" s="28">
        <f t="shared" si="24"/>
        <v>-1</v>
      </c>
      <c r="AW146" s="29">
        <f t="shared" si="193"/>
        <v>59</v>
      </c>
      <c r="AX146" s="29">
        <f t="shared" si="194"/>
        <v>52</v>
      </c>
      <c r="AY146" s="35">
        <f t="shared" si="195"/>
        <v>-2</v>
      </c>
      <c r="AZ146" s="28">
        <f t="shared" si="28"/>
        <v>-1</v>
      </c>
      <c r="BA146" s="29">
        <f t="shared" si="196"/>
        <v>59</v>
      </c>
      <c r="BB146" s="29">
        <f t="shared" si="197"/>
        <v>58</v>
      </c>
      <c r="BC146" s="35">
        <f t="shared" si="59"/>
        <v>0</v>
      </c>
      <c r="BD146" s="30" t="str">
        <f>IF($T146=BD$1,MAX(BD$2:BD145)+$AK146,"")</f>
        <v/>
      </c>
      <c r="BE146" s="30" t="str">
        <f>IF($T146=BE$1,MAX(BE$2:BE145)+$AK146,"")</f>
        <v/>
      </c>
      <c r="BF146" s="30" t="str">
        <f>IF($T146=BF$1,MAX(BF$2:BF145)+$AK146,"")</f>
        <v/>
      </c>
      <c r="BG146" s="30" t="str">
        <f>IF($T146=BG$1,MAX(BG$2:BG145)+$AK146,"")</f>
        <v/>
      </c>
      <c r="BH146" s="30" t="str">
        <f>IF($T146=BH$1,MAX(BH$2:BH145)+$AK146,"")</f>
        <v/>
      </c>
      <c r="BI146" s="30" t="str">
        <f>IF($T146=BI$1,MAX(BI$2:BI145)+$AK146,"")</f>
        <v/>
      </c>
      <c r="BJ146" s="30" t="str">
        <f>IF($T146=BJ$1,MAX(BJ$2:BJ145)+$AK146,"")</f>
        <v/>
      </c>
      <c r="BK146" s="30" t="str">
        <f>IF($T146=BK$1,MAX(BK$2:BK145)+$AK146,"")</f>
        <v/>
      </c>
      <c r="BL146" s="30" t="str">
        <f>IF($T146=BL$1,MAX(BL$2:BL145)+$AK146,"")</f>
        <v/>
      </c>
      <c r="BM146" s="30" t="str">
        <f>IF($T146=BM$1,MAX(BM$2:BM145)+$AK146,"")</f>
        <v/>
      </c>
      <c r="BN146" s="30" t="str">
        <f>IF($T146=BN$1,MAX(BN$2:BN145)+$AK146,"")</f>
        <v/>
      </c>
      <c r="BO146" s="30" t="str">
        <f>IF($T146=BO$1,MAX(BO$2:BO145)+$AK146,"")</f>
        <v/>
      </c>
      <c r="BP146" s="30" t="str">
        <f>IF($T146=BP$1,MAX(BP$2:BP145)+$AK146,"")</f>
        <v/>
      </c>
      <c r="BQ146" s="30" t="str">
        <f>IF($T146=BQ$1,MAX(BQ$2:BQ145)+$AK146,"")</f>
        <v/>
      </c>
      <c r="BR146" s="30" t="str">
        <f>IF($T146=BR$1,MAX(BR$2:BR145)+$AK146,"")</f>
        <v/>
      </c>
      <c r="BS146" s="30" t="str">
        <f>IF($T146=BS$1,MAX(BS$2:BS145)+$AK146,"")</f>
        <v/>
      </c>
      <c r="BT146" s="30" t="str">
        <f>IF($T146=BT$1,MAX(BT$2:BT145)+$AK146,"")</f>
        <v/>
      </c>
    </row>
    <row r="147" spans="1:72" x14ac:dyDescent="0.2">
      <c r="A147" s="71">
        <f t="shared" si="173"/>
        <v>10611</v>
      </c>
      <c r="B147" s="23">
        <f t="shared" si="63"/>
        <v>0</v>
      </c>
      <c r="C147" s="29" t="str">
        <f t="shared" si="175"/>
        <v/>
      </c>
      <c r="D147" s="142"/>
      <c r="E147" s="143"/>
      <c r="F147" s="150"/>
      <c r="G147" s="138"/>
      <c r="H147" s="138"/>
      <c r="I147" s="1"/>
      <c r="J147" s="145"/>
      <c r="K147" s="151"/>
      <c r="L147" s="31" t="str">
        <f t="shared" si="174"/>
        <v/>
      </c>
      <c r="M147" s="30" t="str">
        <f t="shared" si="49"/>
        <v/>
      </c>
      <c r="N147" s="32" t="str">
        <f t="shared" si="176"/>
        <v/>
      </c>
      <c r="O147" s="32" t="str">
        <f t="shared" si="177"/>
        <v/>
      </c>
      <c r="P147" s="33" t="str">
        <f t="shared" si="144"/>
        <v/>
      </c>
      <c r="R147" s="30" t="str">
        <f t="shared" si="50"/>
        <v/>
      </c>
      <c r="U147" s="30" t="str">
        <f t="shared" si="198"/>
        <v/>
      </c>
      <c r="V147" s="32" t="str">
        <f t="shared" si="178"/>
        <v/>
      </c>
      <c r="W147" s="32" t="str">
        <f t="shared" si="179"/>
        <v/>
      </c>
      <c r="X147" s="28">
        <f t="shared" si="180"/>
        <v>11</v>
      </c>
      <c r="Y147" s="29">
        <f t="shared" si="181"/>
        <v>33</v>
      </c>
      <c r="Z147" s="29">
        <f t="shared" si="182"/>
        <v>17</v>
      </c>
      <c r="AA147" s="35" t="str">
        <f t="shared" si="183"/>
        <v/>
      </c>
      <c r="AB147" s="35">
        <f t="shared" si="61"/>
        <v>8</v>
      </c>
      <c r="AC147" s="35">
        <f t="shared" si="62"/>
        <v>41597</v>
      </c>
      <c r="AD147" s="35">
        <f t="shared" si="184"/>
        <v>5199</v>
      </c>
      <c r="AE147" s="28">
        <f t="shared" si="14"/>
        <v>1</v>
      </c>
      <c r="AF147" s="29">
        <f t="shared" si="185"/>
        <v>26</v>
      </c>
      <c r="AG147" s="29">
        <f t="shared" si="186"/>
        <v>39</v>
      </c>
      <c r="AH147" s="35">
        <f t="shared" si="187"/>
        <v>0</v>
      </c>
      <c r="AI147" s="34">
        <f t="shared" si="54"/>
        <v>-5792</v>
      </c>
      <c r="AJ147" s="34">
        <f t="shared" si="55"/>
        <v>-40550</v>
      </c>
      <c r="AK147" s="30" t="str">
        <f t="shared" si="188"/>
        <v/>
      </c>
      <c r="AL147" s="35">
        <f t="shared" si="160"/>
        <v>0</v>
      </c>
      <c r="AM147" s="35">
        <f t="shared" si="161"/>
        <v>56</v>
      </c>
      <c r="AN147" s="35">
        <f t="shared" si="162"/>
        <v>56</v>
      </c>
      <c r="AO147" s="35">
        <f t="shared" si="163"/>
        <v>0</v>
      </c>
      <c r="AP147" s="35">
        <f t="shared" si="145"/>
        <v>20.577777777777779</v>
      </c>
      <c r="AQ147" s="35">
        <f t="shared" si="189"/>
        <v>0</v>
      </c>
      <c r="AR147" s="28">
        <f t="shared" si="20"/>
        <v>0</v>
      </c>
      <c r="AS147" s="29">
        <f t="shared" si="190"/>
        <v>0</v>
      </c>
      <c r="AT147" s="29">
        <f t="shared" si="191"/>
        <v>0</v>
      </c>
      <c r="AU147" s="35">
        <f t="shared" si="192"/>
        <v>-8</v>
      </c>
      <c r="AV147" s="28">
        <f t="shared" si="24"/>
        <v>-1</v>
      </c>
      <c r="AW147" s="29">
        <f t="shared" si="193"/>
        <v>59</v>
      </c>
      <c r="AX147" s="29">
        <f t="shared" si="194"/>
        <v>52</v>
      </c>
      <c r="AY147" s="35">
        <f t="shared" si="195"/>
        <v>-2</v>
      </c>
      <c r="AZ147" s="28">
        <f t="shared" si="28"/>
        <v>-1</v>
      </c>
      <c r="BA147" s="29">
        <f t="shared" si="196"/>
        <v>59</v>
      </c>
      <c r="BB147" s="29">
        <f t="shared" si="197"/>
        <v>58</v>
      </c>
      <c r="BC147" s="35">
        <f t="shared" si="59"/>
        <v>0</v>
      </c>
      <c r="BD147" s="30" t="str">
        <f>IF($T147=BD$1,MAX(BD$2:BD146)+$AK147,"")</f>
        <v/>
      </c>
      <c r="BE147" s="30" t="str">
        <f>IF($T147=BE$1,MAX(BE$2:BE146)+$AK147,"")</f>
        <v/>
      </c>
      <c r="BF147" s="30" t="str">
        <f>IF($T147=BF$1,MAX(BF$2:BF146)+$AK147,"")</f>
        <v/>
      </c>
      <c r="BG147" s="30" t="str">
        <f>IF($T147=BG$1,MAX(BG$2:BG146)+$AK147,"")</f>
        <v/>
      </c>
      <c r="BH147" s="30" t="str">
        <f>IF($T147=BH$1,MAX(BH$2:BH146)+$AK147,"")</f>
        <v/>
      </c>
      <c r="BI147" s="30" t="str">
        <f>IF($T147=BI$1,MAX(BI$2:BI146)+$AK147,"")</f>
        <v/>
      </c>
      <c r="BJ147" s="30" t="str">
        <f>IF($T147=BJ$1,MAX(BJ$2:BJ146)+$AK147,"")</f>
        <v/>
      </c>
      <c r="BK147" s="30" t="str">
        <f>IF($T147=BK$1,MAX(BK$2:BK146)+$AK147,"")</f>
        <v/>
      </c>
      <c r="BL147" s="30" t="str">
        <f>IF($T147=BL$1,MAX(BL$2:BL146)+$AK147,"")</f>
        <v/>
      </c>
      <c r="BM147" s="30" t="str">
        <f>IF($T147=BM$1,MAX(BM$2:BM146)+$AK147,"")</f>
        <v/>
      </c>
      <c r="BN147" s="30" t="str">
        <f>IF($T147=BN$1,MAX(BN$2:BN146)+$AK147,"")</f>
        <v/>
      </c>
      <c r="BO147" s="30" t="str">
        <f>IF($T147=BO$1,MAX(BO$2:BO146)+$AK147,"")</f>
        <v/>
      </c>
      <c r="BP147" s="30" t="str">
        <f>IF($T147=BP$1,MAX(BP$2:BP146)+$AK147,"")</f>
        <v/>
      </c>
      <c r="BQ147" s="30" t="str">
        <f>IF($T147=BQ$1,MAX(BQ$2:BQ146)+$AK147,"")</f>
        <v/>
      </c>
      <c r="BR147" s="30" t="str">
        <f>IF($T147=BR$1,MAX(BR$2:BR146)+$AK147,"")</f>
        <v/>
      </c>
      <c r="BS147" s="30" t="str">
        <f>IF($T147=BS$1,MAX(BS$2:BS146)+$AK147,"")</f>
        <v/>
      </c>
      <c r="BT147" s="30" t="str">
        <f>IF($T147=BT$1,MAX(BT$2:BT146)+$AK147,"")</f>
        <v/>
      </c>
    </row>
    <row r="148" spans="1:72" x14ac:dyDescent="0.2">
      <c r="A148" s="71">
        <f t="shared" si="173"/>
        <v>10711</v>
      </c>
      <c r="B148" s="23">
        <f t="shared" si="63"/>
        <v>0</v>
      </c>
      <c r="C148" s="29" t="str">
        <f t="shared" si="175"/>
        <v/>
      </c>
      <c r="D148" s="142"/>
      <c r="E148" s="143"/>
      <c r="F148" s="150"/>
      <c r="G148" s="138"/>
      <c r="H148" s="138"/>
      <c r="I148" s="1"/>
      <c r="J148" s="145"/>
      <c r="K148" s="232"/>
      <c r="L148" s="31" t="str">
        <f t="shared" si="174"/>
        <v/>
      </c>
      <c r="M148" s="30" t="str">
        <f t="shared" si="49"/>
        <v/>
      </c>
      <c r="N148" s="32" t="str">
        <f t="shared" si="176"/>
        <v/>
      </c>
      <c r="O148" s="32" t="str">
        <f t="shared" si="177"/>
        <v/>
      </c>
      <c r="P148" s="33" t="str">
        <f t="shared" si="144"/>
        <v/>
      </c>
      <c r="R148" s="30" t="str">
        <f t="shared" si="50"/>
        <v/>
      </c>
      <c r="U148" s="30" t="str">
        <f t="shared" si="198"/>
        <v/>
      </c>
      <c r="V148" s="32" t="str">
        <f t="shared" si="178"/>
        <v/>
      </c>
      <c r="W148" s="32" t="str">
        <f t="shared" si="179"/>
        <v/>
      </c>
      <c r="X148" s="28">
        <f t="shared" si="180"/>
        <v>11</v>
      </c>
      <c r="Y148" s="29">
        <f t="shared" si="181"/>
        <v>33</v>
      </c>
      <c r="Z148" s="29">
        <f t="shared" si="182"/>
        <v>17</v>
      </c>
      <c r="AA148" s="35" t="str">
        <f t="shared" si="183"/>
        <v/>
      </c>
      <c r="AB148" s="35">
        <f t="shared" si="61"/>
        <v>8</v>
      </c>
      <c r="AC148" s="35">
        <f t="shared" si="62"/>
        <v>41597</v>
      </c>
      <c r="AD148" s="35">
        <f t="shared" si="184"/>
        <v>5199</v>
      </c>
      <c r="AE148" s="28">
        <f t="shared" si="14"/>
        <v>1</v>
      </c>
      <c r="AF148" s="29">
        <f t="shared" si="185"/>
        <v>26</v>
      </c>
      <c r="AG148" s="29">
        <f t="shared" si="186"/>
        <v>39</v>
      </c>
      <c r="AH148" s="35">
        <f t="shared" si="187"/>
        <v>0</v>
      </c>
      <c r="AI148" s="34">
        <f t="shared" si="54"/>
        <v>-5792</v>
      </c>
      <c r="AJ148" s="34">
        <f t="shared" si="55"/>
        <v>-40550</v>
      </c>
      <c r="AK148" s="30" t="str">
        <f t="shared" si="188"/>
        <v/>
      </c>
      <c r="AL148" s="35">
        <f t="shared" si="160"/>
        <v>0</v>
      </c>
      <c r="AM148" s="35">
        <f t="shared" si="161"/>
        <v>56</v>
      </c>
      <c r="AN148" s="35">
        <f t="shared" si="162"/>
        <v>56</v>
      </c>
      <c r="AO148" s="35">
        <f t="shared" si="163"/>
        <v>0</v>
      </c>
      <c r="AP148" s="35">
        <f t="shared" si="145"/>
        <v>20.577777777777779</v>
      </c>
      <c r="AQ148" s="35">
        <f t="shared" si="189"/>
        <v>0</v>
      </c>
      <c r="AR148" s="28">
        <f t="shared" si="20"/>
        <v>0</v>
      </c>
      <c r="AS148" s="29">
        <f t="shared" si="190"/>
        <v>0</v>
      </c>
      <c r="AT148" s="29">
        <f t="shared" si="191"/>
        <v>0</v>
      </c>
      <c r="AU148" s="35">
        <f t="shared" si="192"/>
        <v>-8</v>
      </c>
      <c r="AV148" s="28">
        <f t="shared" si="24"/>
        <v>-1</v>
      </c>
      <c r="AW148" s="29">
        <f t="shared" si="193"/>
        <v>59</v>
      </c>
      <c r="AX148" s="29">
        <f t="shared" si="194"/>
        <v>52</v>
      </c>
      <c r="AY148" s="35">
        <f t="shared" si="195"/>
        <v>-2</v>
      </c>
      <c r="AZ148" s="28">
        <f t="shared" si="28"/>
        <v>-1</v>
      </c>
      <c r="BA148" s="29">
        <f t="shared" si="196"/>
        <v>59</v>
      </c>
      <c r="BB148" s="29">
        <f t="shared" si="197"/>
        <v>58</v>
      </c>
      <c r="BC148" s="35">
        <f t="shared" si="59"/>
        <v>0</v>
      </c>
      <c r="BD148" s="30" t="str">
        <f>IF($T148=BD$1,MAX(BD$2:BD147)+$AK148,"")</f>
        <v/>
      </c>
      <c r="BE148" s="30" t="str">
        <f>IF($T148=BE$1,MAX(BE$2:BE147)+$AK148,"")</f>
        <v/>
      </c>
      <c r="BF148" s="30" t="str">
        <f>IF($T148=BF$1,MAX(BF$2:BF147)+$AK148,"")</f>
        <v/>
      </c>
      <c r="BG148" s="30" t="str">
        <f>IF($T148=BG$1,MAX(BG$2:BG147)+$AK148,"")</f>
        <v/>
      </c>
      <c r="BH148" s="30" t="str">
        <f>IF($T148=BH$1,MAX(BH$2:BH147)+$AK148,"")</f>
        <v/>
      </c>
      <c r="BI148" s="30" t="str">
        <f>IF($T148=BI$1,MAX(BI$2:BI147)+$AK148,"")</f>
        <v/>
      </c>
      <c r="BJ148" s="30" t="str">
        <f>IF($T148=BJ$1,MAX(BJ$2:BJ147)+$AK148,"")</f>
        <v/>
      </c>
      <c r="BK148" s="30" t="str">
        <f>IF($T148=BK$1,MAX(BK$2:BK147)+$AK148,"")</f>
        <v/>
      </c>
      <c r="BL148" s="30" t="str">
        <f>IF($T148=BL$1,MAX(BL$2:BL147)+$AK148,"")</f>
        <v/>
      </c>
      <c r="BM148" s="30" t="str">
        <f>IF($T148=BM$1,MAX(BM$2:BM147)+$AK148,"")</f>
        <v/>
      </c>
      <c r="BN148" s="30" t="str">
        <f>IF($T148=BN$1,MAX(BN$2:BN147)+$AK148,"")</f>
        <v/>
      </c>
      <c r="BO148" s="30" t="str">
        <f>IF($T148=BO$1,MAX(BO$2:BO147)+$AK148,"")</f>
        <v/>
      </c>
      <c r="BP148" s="30" t="str">
        <f>IF($T148=BP$1,MAX(BP$2:BP147)+$AK148,"")</f>
        <v/>
      </c>
      <c r="BQ148" s="30" t="str">
        <f>IF($T148=BQ$1,MAX(BQ$2:BQ147)+$AK148,"")</f>
        <v/>
      </c>
      <c r="BR148" s="30" t="str">
        <f>IF($T148=BR$1,MAX(BR$2:BR147)+$AK148,"")</f>
        <v/>
      </c>
      <c r="BS148" s="30" t="str">
        <f>IF($T148=BS$1,MAX(BS$2:BS147)+$AK148,"")</f>
        <v/>
      </c>
      <c r="BT148" s="30" t="str">
        <f>IF($T148=BT$1,MAX(BT$2:BT147)+$AK148,"")</f>
        <v/>
      </c>
    </row>
    <row r="149" spans="1:72" x14ac:dyDescent="0.2">
      <c r="A149" s="71">
        <f t="shared" si="173"/>
        <v>10811</v>
      </c>
      <c r="B149" s="23">
        <f t="shared" si="63"/>
        <v>0</v>
      </c>
      <c r="C149" s="29" t="str">
        <f t="shared" si="175"/>
        <v/>
      </c>
      <c r="D149" s="142"/>
      <c r="E149" s="143"/>
      <c r="F149" s="150"/>
      <c r="G149" s="138"/>
      <c r="H149" s="138"/>
      <c r="I149" s="1"/>
      <c r="J149" s="145"/>
      <c r="K149" s="230"/>
      <c r="L149" s="31" t="str">
        <f t="shared" si="174"/>
        <v/>
      </c>
      <c r="M149" s="30" t="str">
        <f t="shared" si="49"/>
        <v/>
      </c>
      <c r="N149" s="32" t="str">
        <f t="shared" si="176"/>
        <v/>
      </c>
      <c r="O149" s="32" t="str">
        <f t="shared" si="177"/>
        <v/>
      </c>
      <c r="P149" s="33" t="str">
        <f t="shared" si="144"/>
        <v/>
      </c>
      <c r="R149" s="30" t="str">
        <f t="shared" si="50"/>
        <v/>
      </c>
      <c r="U149" s="30" t="str">
        <f t="shared" si="198"/>
        <v/>
      </c>
      <c r="V149" s="32" t="str">
        <f t="shared" si="178"/>
        <v/>
      </c>
      <c r="W149" s="32" t="str">
        <f t="shared" si="179"/>
        <v/>
      </c>
      <c r="X149" s="28">
        <f t="shared" si="180"/>
        <v>11</v>
      </c>
      <c r="Y149" s="29">
        <f t="shared" si="181"/>
        <v>33</v>
      </c>
      <c r="Z149" s="29">
        <f t="shared" si="182"/>
        <v>17</v>
      </c>
      <c r="AA149" s="35" t="str">
        <f t="shared" si="183"/>
        <v/>
      </c>
      <c r="AB149" s="35">
        <f t="shared" si="61"/>
        <v>8</v>
      </c>
      <c r="AC149" s="35">
        <f t="shared" si="62"/>
        <v>41597</v>
      </c>
      <c r="AD149" s="35">
        <f t="shared" si="184"/>
        <v>5199</v>
      </c>
      <c r="AE149" s="28">
        <f t="shared" si="14"/>
        <v>1</v>
      </c>
      <c r="AF149" s="29">
        <f t="shared" si="185"/>
        <v>26</v>
      </c>
      <c r="AG149" s="29">
        <f t="shared" si="186"/>
        <v>39</v>
      </c>
      <c r="AH149" s="35">
        <f t="shared" si="187"/>
        <v>0</v>
      </c>
      <c r="AI149" s="34">
        <f t="shared" si="54"/>
        <v>-5792</v>
      </c>
      <c r="AJ149" s="34">
        <f t="shared" si="55"/>
        <v>-40550</v>
      </c>
      <c r="AK149" s="30" t="str">
        <f t="shared" si="188"/>
        <v/>
      </c>
      <c r="AL149" s="35">
        <f t="shared" si="160"/>
        <v>0</v>
      </c>
      <c r="AM149" s="35">
        <f t="shared" si="161"/>
        <v>56</v>
      </c>
      <c r="AN149" s="35">
        <f t="shared" si="162"/>
        <v>56</v>
      </c>
      <c r="AO149" s="35">
        <f t="shared" si="163"/>
        <v>0</v>
      </c>
      <c r="AP149" s="35">
        <f t="shared" si="145"/>
        <v>20.577777777777779</v>
      </c>
      <c r="AQ149" s="35">
        <f t="shared" si="189"/>
        <v>0</v>
      </c>
      <c r="AR149" s="28">
        <f t="shared" si="20"/>
        <v>0</v>
      </c>
      <c r="AS149" s="29">
        <f t="shared" si="190"/>
        <v>0</v>
      </c>
      <c r="AT149" s="29">
        <f t="shared" si="191"/>
        <v>0</v>
      </c>
      <c r="AU149" s="35">
        <f t="shared" si="192"/>
        <v>-8</v>
      </c>
      <c r="AV149" s="28">
        <f t="shared" si="24"/>
        <v>-1</v>
      </c>
      <c r="AW149" s="29">
        <f t="shared" si="193"/>
        <v>59</v>
      </c>
      <c r="AX149" s="29">
        <f t="shared" si="194"/>
        <v>52</v>
      </c>
      <c r="AY149" s="35">
        <f t="shared" si="195"/>
        <v>-2</v>
      </c>
      <c r="AZ149" s="28">
        <f t="shared" si="28"/>
        <v>-1</v>
      </c>
      <c r="BA149" s="29">
        <f t="shared" si="196"/>
        <v>59</v>
      </c>
      <c r="BB149" s="29">
        <f t="shared" si="197"/>
        <v>58</v>
      </c>
      <c r="BC149" s="35">
        <f t="shared" si="59"/>
        <v>0</v>
      </c>
      <c r="BD149" s="30" t="str">
        <f>IF($T149=BD$1,MAX(BD$2:BD148)+$AK149,"")</f>
        <v/>
      </c>
      <c r="BE149" s="30" t="str">
        <f>IF($T149=BE$1,MAX(BE$2:BE148)+$AK149,"")</f>
        <v/>
      </c>
      <c r="BF149" s="30" t="str">
        <f>IF($T149=BF$1,MAX(BF$2:BF148)+$AK149,"")</f>
        <v/>
      </c>
      <c r="BG149" s="30" t="str">
        <f>IF($T149=BG$1,MAX(BG$2:BG148)+$AK149,"")</f>
        <v/>
      </c>
      <c r="BH149" s="30" t="str">
        <f>IF($T149=BH$1,MAX(BH$2:BH148)+$AK149,"")</f>
        <v/>
      </c>
      <c r="BI149" s="30" t="str">
        <f>IF($T149=BI$1,MAX(BI$2:BI148)+$AK149,"")</f>
        <v/>
      </c>
      <c r="BJ149" s="30" t="str">
        <f>IF($T149=BJ$1,MAX(BJ$2:BJ148)+$AK149,"")</f>
        <v/>
      </c>
      <c r="BK149" s="30" t="str">
        <f>IF($T149=BK$1,MAX(BK$2:BK148)+$AK149,"")</f>
        <v/>
      </c>
      <c r="BL149" s="30" t="str">
        <f>IF($T149=BL$1,MAX(BL$2:BL148)+$AK149,"")</f>
        <v/>
      </c>
      <c r="BM149" s="30" t="str">
        <f>IF($T149=BM$1,MAX(BM$2:BM148)+$AK149,"")</f>
        <v/>
      </c>
      <c r="BN149" s="30" t="str">
        <f>IF($T149=BN$1,MAX(BN$2:BN148)+$AK149,"")</f>
        <v/>
      </c>
      <c r="BO149" s="30" t="str">
        <f>IF($T149=BO$1,MAX(BO$2:BO148)+$AK149,"")</f>
        <v/>
      </c>
      <c r="BP149" s="30" t="str">
        <f>IF($T149=BP$1,MAX(BP$2:BP148)+$AK149,"")</f>
        <v/>
      </c>
      <c r="BQ149" s="30" t="str">
        <f>IF($T149=BQ$1,MAX(BQ$2:BQ148)+$AK149,"")</f>
        <v/>
      </c>
      <c r="BR149" s="30" t="str">
        <f>IF($T149=BR$1,MAX(BR$2:BR148)+$AK149,"")</f>
        <v/>
      </c>
      <c r="BS149" s="30" t="str">
        <f>IF($T149=BS$1,MAX(BS$2:BS148)+$AK149,"")</f>
        <v/>
      </c>
      <c r="BT149" s="30" t="str">
        <f>IF($T149=BT$1,MAX(BT$2:BT148)+$AK149,"")</f>
        <v/>
      </c>
    </row>
    <row r="150" spans="1:72" x14ac:dyDescent="0.2">
      <c r="A150" s="71">
        <f t="shared" si="173"/>
        <v>10911</v>
      </c>
      <c r="B150" s="23">
        <f t="shared" si="63"/>
        <v>0</v>
      </c>
      <c r="C150" s="29" t="str">
        <f t="shared" si="175"/>
        <v/>
      </c>
      <c r="D150" s="142"/>
      <c r="E150" s="143"/>
      <c r="F150" s="150"/>
      <c r="G150" s="138"/>
      <c r="H150" s="138"/>
      <c r="I150" s="1"/>
      <c r="J150" s="145"/>
      <c r="K150" s="151"/>
      <c r="L150" s="31" t="str">
        <f t="shared" si="174"/>
        <v/>
      </c>
      <c r="M150" s="30" t="str">
        <f t="shared" si="49"/>
        <v/>
      </c>
      <c r="N150" s="32" t="str">
        <f t="shared" si="176"/>
        <v/>
      </c>
      <c r="O150" s="32" t="str">
        <f t="shared" si="177"/>
        <v/>
      </c>
      <c r="P150" s="33" t="str">
        <f t="shared" si="144"/>
        <v/>
      </c>
      <c r="R150" s="30" t="str">
        <f t="shared" si="50"/>
        <v/>
      </c>
      <c r="U150" s="30" t="str">
        <f t="shared" si="198"/>
        <v/>
      </c>
      <c r="V150" s="32" t="str">
        <f t="shared" si="178"/>
        <v/>
      </c>
      <c r="W150" s="32" t="str">
        <f t="shared" si="179"/>
        <v/>
      </c>
      <c r="X150" s="28">
        <f t="shared" si="180"/>
        <v>11</v>
      </c>
      <c r="Y150" s="29">
        <f t="shared" si="181"/>
        <v>33</v>
      </c>
      <c r="Z150" s="29">
        <f t="shared" si="182"/>
        <v>17</v>
      </c>
      <c r="AA150" s="35" t="str">
        <f t="shared" si="183"/>
        <v/>
      </c>
      <c r="AB150" s="35">
        <f t="shared" si="61"/>
        <v>8</v>
      </c>
      <c r="AC150" s="35">
        <f t="shared" si="62"/>
        <v>41597</v>
      </c>
      <c r="AD150" s="35">
        <f t="shared" si="184"/>
        <v>5199</v>
      </c>
      <c r="AE150" s="28">
        <f t="shared" si="14"/>
        <v>1</v>
      </c>
      <c r="AF150" s="29">
        <f t="shared" si="185"/>
        <v>26</v>
      </c>
      <c r="AG150" s="29">
        <f t="shared" si="186"/>
        <v>39</v>
      </c>
      <c r="AH150" s="35">
        <f t="shared" si="187"/>
        <v>0</v>
      </c>
      <c r="AI150" s="34">
        <f t="shared" si="54"/>
        <v>-5792</v>
      </c>
      <c r="AJ150" s="34">
        <f t="shared" si="55"/>
        <v>-40550</v>
      </c>
      <c r="AK150" s="30" t="str">
        <f t="shared" si="188"/>
        <v/>
      </c>
      <c r="AL150" s="35">
        <f t="shared" si="160"/>
        <v>0</v>
      </c>
      <c r="AM150" s="35">
        <f t="shared" si="161"/>
        <v>56</v>
      </c>
      <c r="AN150" s="35">
        <f t="shared" si="162"/>
        <v>56</v>
      </c>
      <c r="AO150" s="35">
        <f t="shared" si="163"/>
        <v>0</v>
      </c>
      <c r="AP150" s="35">
        <f t="shared" si="145"/>
        <v>20.577777777777779</v>
      </c>
      <c r="AQ150" s="35">
        <f t="shared" si="189"/>
        <v>0</v>
      </c>
      <c r="AR150" s="28">
        <f t="shared" si="20"/>
        <v>0</v>
      </c>
      <c r="AS150" s="29">
        <f t="shared" si="190"/>
        <v>0</v>
      </c>
      <c r="AT150" s="29">
        <f t="shared" si="191"/>
        <v>0</v>
      </c>
      <c r="AU150" s="35">
        <f t="shared" si="192"/>
        <v>-8</v>
      </c>
      <c r="AV150" s="28">
        <f t="shared" si="24"/>
        <v>-1</v>
      </c>
      <c r="AW150" s="29">
        <f t="shared" si="193"/>
        <v>59</v>
      </c>
      <c r="AX150" s="29">
        <f t="shared" si="194"/>
        <v>52</v>
      </c>
      <c r="AY150" s="35">
        <f t="shared" si="195"/>
        <v>-2</v>
      </c>
      <c r="AZ150" s="28">
        <f t="shared" si="28"/>
        <v>-1</v>
      </c>
      <c r="BA150" s="29">
        <f t="shared" si="196"/>
        <v>59</v>
      </c>
      <c r="BB150" s="29">
        <f t="shared" si="197"/>
        <v>58</v>
      </c>
      <c r="BC150" s="35">
        <f t="shared" si="59"/>
        <v>0</v>
      </c>
      <c r="BD150" s="30" t="str">
        <f>IF($T150=BD$1,MAX(BD$2:BD149)+$AK150,"")</f>
        <v/>
      </c>
      <c r="BE150" s="30" t="str">
        <f>IF($T150=BE$1,MAX(BE$2:BE149)+$AK150,"")</f>
        <v/>
      </c>
      <c r="BF150" s="30" t="str">
        <f>IF($T150=BF$1,MAX(BF$2:BF149)+$AK150,"")</f>
        <v/>
      </c>
      <c r="BG150" s="30" t="str">
        <f>IF($T150=BG$1,MAX(BG$2:BG149)+$AK150,"")</f>
        <v/>
      </c>
      <c r="BH150" s="30" t="str">
        <f>IF($T150=BH$1,MAX(BH$2:BH149)+$AK150,"")</f>
        <v/>
      </c>
      <c r="BI150" s="30" t="str">
        <f>IF($T150=BI$1,MAX(BI$2:BI149)+$AK150,"")</f>
        <v/>
      </c>
      <c r="BJ150" s="30" t="str">
        <f>IF($T150=BJ$1,MAX(BJ$2:BJ149)+$AK150,"")</f>
        <v/>
      </c>
      <c r="BK150" s="30" t="str">
        <f>IF($T150=BK$1,MAX(BK$2:BK149)+$AK150,"")</f>
        <v/>
      </c>
      <c r="BL150" s="30" t="str">
        <f>IF($T150=BL$1,MAX(BL$2:BL149)+$AK150,"")</f>
        <v/>
      </c>
      <c r="BM150" s="30" t="str">
        <f>IF($T150=BM$1,MAX(BM$2:BM149)+$AK150,"")</f>
        <v/>
      </c>
      <c r="BN150" s="30" t="str">
        <f>IF($T150=BN$1,MAX(BN$2:BN149)+$AK150,"")</f>
        <v/>
      </c>
      <c r="BO150" s="30" t="str">
        <f>IF($T150=BO$1,MAX(BO$2:BO149)+$AK150,"")</f>
        <v/>
      </c>
      <c r="BP150" s="30" t="str">
        <f>IF($T150=BP$1,MAX(BP$2:BP149)+$AK150,"")</f>
        <v/>
      </c>
      <c r="BQ150" s="30" t="str">
        <f>IF($T150=BQ$1,MAX(BQ$2:BQ149)+$AK150,"")</f>
        <v/>
      </c>
      <c r="BR150" s="30" t="str">
        <f>IF($T150=BR$1,MAX(BR$2:BR149)+$AK150,"")</f>
        <v/>
      </c>
      <c r="BS150" s="30" t="str">
        <f>IF($T150=BS$1,MAX(BS$2:BS149)+$AK150,"")</f>
        <v/>
      </c>
      <c r="BT150" s="30" t="str">
        <f>IF($T150=BT$1,MAX(BT$2:BT149)+$AK150,"")</f>
        <v/>
      </c>
    </row>
    <row r="151" spans="1:72" x14ac:dyDescent="0.2">
      <c r="A151" s="71">
        <f t="shared" si="173"/>
        <v>11011</v>
      </c>
      <c r="B151" s="23">
        <f t="shared" si="63"/>
        <v>0</v>
      </c>
      <c r="C151" s="29" t="str">
        <f t="shared" si="175"/>
        <v/>
      </c>
      <c r="D151" s="142"/>
      <c r="E151" s="143"/>
      <c r="F151" s="150"/>
      <c r="G151" s="138"/>
      <c r="H151" s="138"/>
      <c r="I151" s="1"/>
      <c r="J151" s="145"/>
      <c r="K151" s="229"/>
      <c r="L151" s="31" t="str">
        <f t="shared" si="174"/>
        <v/>
      </c>
      <c r="M151" s="30" t="str">
        <f t="shared" si="49"/>
        <v/>
      </c>
      <c r="N151" s="32" t="str">
        <f t="shared" si="176"/>
        <v/>
      </c>
      <c r="O151" s="32" t="str">
        <f t="shared" si="177"/>
        <v/>
      </c>
      <c r="P151" s="33" t="str">
        <f t="shared" si="144"/>
        <v/>
      </c>
      <c r="R151" s="30" t="str">
        <f t="shared" si="50"/>
        <v/>
      </c>
      <c r="U151" s="30" t="str">
        <f t="shared" si="198"/>
        <v/>
      </c>
      <c r="V151" s="32" t="str">
        <f t="shared" si="178"/>
        <v/>
      </c>
      <c r="W151" s="32" t="str">
        <f t="shared" si="179"/>
        <v/>
      </c>
      <c r="X151" s="28">
        <f t="shared" si="180"/>
        <v>11</v>
      </c>
      <c r="Y151" s="29">
        <f t="shared" si="181"/>
        <v>33</v>
      </c>
      <c r="Z151" s="29">
        <f t="shared" si="182"/>
        <v>17</v>
      </c>
      <c r="AA151" s="35" t="str">
        <f t="shared" si="183"/>
        <v/>
      </c>
      <c r="AB151" s="35">
        <f t="shared" si="61"/>
        <v>8</v>
      </c>
      <c r="AC151" s="35">
        <f t="shared" si="62"/>
        <v>41597</v>
      </c>
      <c r="AD151" s="35">
        <f t="shared" si="184"/>
        <v>5199</v>
      </c>
      <c r="AE151" s="28">
        <f t="shared" si="14"/>
        <v>1</v>
      </c>
      <c r="AF151" s="29">
        <f t="shared" si="185"/>
        <v>26</v>
      </c>
      <c r="AG151" s="29">
        <f t="shared" si="186"/>
        <v>39</v>
      </c>
      <c r="AH151" s="35">
        <f t="shared" si="187"/>
        <v>0</v>
      </c>
      <c r="AI151" s="34">
        <f t="shared" si="54"/>
        <v>-5792</v>
      </c>
      <c r="AJ151" s="34">
        <f t="shared" si="55"/>
        <v>-40550</v>
      </c>
      <c r="AK151" s="30" t="str">
        <f t="shared" si="188"/>
        <v/>
      </c>
      <c r="AL151" s="35">
        <f t="shared" si="160"/>
        <v>0</v>
      </c>
      <c r="AM151" s="35">
        <f t="shared" si="161"/>
        <v>56</v>
      </c>
      <c r="AN151" s="35">
        <f t="shared" si="162"/>
        <v>56</v>
      </c>
      <c r="AO151" s="35">
        <f t="shared" si="163"/>
        <v>0</v>
      </c>
      <c r="AP151" s="35">
        <f t="shared" si="145"/>
        <v>20.577777777777779</v>
      </c>
      <c r="AQ151" s="35">
        <f t="shared" si="189"/>
        <v>0</v>
      </c>
      <c r="AR151" s="28">
        <f t="shared" si="20"/>
        <v>0</v>
      </c>
      <c r="AS151" s="29">
        <f t="shared" si="190"/>
        <v>0</v>
      </c>
      <c r="AT151" s="29">
        <f t="shared" si="191"/>
        <v>0</v>
      </c>
      <c r="AU151" s="35">
        <f t="shared" si="192"/>
        <v>-8</v>
      </c>
      <c r="AV151" s="28">
        <f t="shared" si="24"/>
        <v>-1</v>
      </c>
      <c r="AW151" s="29">
        <f t="shared" si="193"/>
        <v>59</v>
      </c>
      <c r="AX151" s="29">
        <f t="shared" si="194"/>
        <v>52</v>
      </c>
      <c r="AY151" s="35">
        <f t="shared" si="195"/>
        <v>-2</v>
      </c>
      <c r="AZ151" s="28">
        <f t="shared" si="28"/>
        <v>-1</v>
      </c>
      <c r="BA151" s="29">
        <f t="shared" si="196"/>
        <v>59</v>
      </c>
      <c r="BB151" s="29">
        <f t="shared" si="197"/>
        <v>58</v>
      </c>
      <c r="BC151" s="35">
        <f t="shared" si="59"/>
        <v>0</v>
      </c>
      <c r="BD151" s="30" t="str">
        <f>IF($T151=BD$1,MAX(BD$2:BD150)+$AK151,"")</f>
        <v/>
      </c>
      <c r="BE151" s="30" t="str">
        <f>IF($T151=BE$1,MAX(BE$2:BE150)+$AK151,"")</f>
        <v/>
      </c>
      <c r="BF151" s="30" t="str">
        <f>IF($T151=BF$1,MAX(BF$2:BF150)+$AK151,"")</f>
        <v/>
      </c>
      <c r="BG151" s="30" t="str">
        <f>IF($T151=BG$1,MAX(BG$2:BG150)+$AK151,"")</f>
        <v/>
      </c>
      <c r="BH151" s="30" t="str">
        <f>IF($T151=BH$1,MAX(BH$2:BH150)+$AK151,"")</f>
        <v/>
      </c>
      <c r="BI151" s="30" t="str">
        <f>IF($T151=BI$1,MAX(BI$2:BI150)+$AK151,"")</f>
        <v/>
      </c>
      <c r="BJ151" s="30" t="str">
        <f>IF($T151=BJ$1,MAX(BJ$2:BJ150)+$AK151,"")</f>
        <v/>
      </c>
      <c r="BK151" s="30" t="str">
        <f>IF($T151=BK$1,MAX(BK$2:BK150)+$AK151,"")</f>
        <v/>
      </c>
      <c r="BL151" s="30" t="str">
        <f>IF($T151=BL$1,MAX(BL$2:BL150)+$AK151,"")</f>
        <v/>
      </c>
      <c r="BM151" s="30" t="str">
        <f>IF($T151=BM$1,MAX(BM$2:BM150)+$AK151,"")</f>
        <v/>
      </c>
      <c r="BN151" s="30" t="str">
        <f>IF($T151=BN$1,MAX(BN$2:BN150)+$AK151,"")</f>
        <v/>
      </c>
      <c r="BO151" s="30" t="str">
        <f>IF($T151=BO$1,MAX(BO$2:BO150)+$AK151,"")</f>
        <v/>
      </c>
      <c r="BP151" s="30" t="str">
        <f>IF($T151=BP$1,MAX(BP$2:BP150)+$AK151,"")</f>
        <v/>
      </c>
      <c r="BQ151" s="30" t="str">
        <f>IF($T151=BQ$1,MAX(BQ$2:BQ150)+$AK151,"")</f>
        <v/>
      </c>
      <c r="BR151" s="30" t="str">
        <f>IF($T151=BR$1,MAX(BR$2:BR150)+$AK151,"")</f>
        <v/>
      </c>
      <c r="BS151" s="30" t="str">
        <f>IF($T151=BS$1,MAX(BS$2:BS150)+$AK151,"")</f>
        <v/>
      </c>
      <c r="BT151" s="30" t="str">
        <f>IF($T151=BT$1,MAX(BT$2:BT150)+$AK151,"")</f>
        <v/>
      </c>
    </row>
    <row r="152" spans="1:72" x14ac:dyDescent="0.2">
      <c r="A152" s="71">
        <f t="shared" si="173"/>
        <v>11111</v>
      </c>
      <c r="B152" s="23">
        <f t="shared" si="63"/>
        <v>0</v>
      </c>
      <c r="C152" s="29" t="str">
        <f t="shared" si="175"/>
        <v/>
      </c>
      <c r="D152" s="142"/>
      <c r="E152" s="143"/>
      <c r="F152" s="150"/>
      <c r="G152" s="138"/>
      <c r="H152" s="138"/>
      <c r="I152" s="1"/>
      <c r="J152" s="145"/>
      <c r="K152" s="151"/>
      <c r="L152" s="31" t="str">
        <f t="shared" si="174"/>
        <v/>
      </c>
      <c r="M152" s="30" t="str">
        <f t="shared" si="49"/>
        <v/>
      </c>
      <c r="N152" s="32" t="str">
        <f t="shared" si="176"/>
        <v/>
      </c>
      <c r="O152" s="32" t="str">
        <f t="shared" si="177"/>
        <v/>
      </c>
      <c r="P152" s="33" t="str">
        <f t="shared" si="144"/>
        <v/>
      </c>
      <c r="R152" s="30" t="str">
        <f t="shared" si="50"/>
        <v/>
      </c>
      <c r="U152" s="30" t="str">
        <f t="shared" si="198"/>
        <v/>
      </c>
      <c r="V152" s="32" t="str">
        <f t="shared" si="178"/>
        <v/>
      </c>
      <c r="W152" s="32" t="str">
        <f t="shared" si="179"/>
        <v/>
      </c>
      <c r="X152" s="28">
        <f t="shared" si="180"/>
        <v>11</v>
      </c>
      <c r="Y152" s="29">
        <f t="shared" si="181"/>
        <v>33</v>
      </c>
      <c r="Z152" s="29">
        <f t="shared" si="182"/>
        <v>17</v>
      </c>
      <c r="AA152" s="35" t="str">
        <f t="shared" si="183"/>
        <v/>
      </c>
      <c r="AB152" s="35">
        <f t="shared" si="61"/>
        <v>8</v>
      </c>
      <c r="AC152" s="35">
        <f t="shared" si="62"/>
        <v>41597</v>
      </c>
      <c r="AD152" s="35">
        <f t="shared" si="184"/>
        <v>5199</v>
      </c>
      <c r="AE152" s="28">
        <f t="shared" si="14"/>
        <v>1</v>
      </c>
      <c r="AF152" s="29">
        <f t="shared" si="185"/>
        <v>26</v>
      </c>
      <c r="AG152" s="29">
        <f t="shared" si="186"/>
        <v>39</v>
      </c>
      <c r="AH152" s="35">
        <f t="shared" si="187"/>
        <v>0</v>
      </c>
      <c r="AI152" s="34">
        <f t="shared" si="54"/>
        <v>-5792</v>
      </c>
      <c r="AJ152" s="34">
        <f t="shared" si="55"/>
        <v>-40550</v>
      </c>
      <c r="AK152" s="30" t="str">
        <f t="shared" si="188"/>
        <v/>
      </c>
      <c r="AL152" s="35">
        <f t="shared" si="160"/>
        <v>0</v>
      </c>
      <c r="AM152" s="35">
        <f t="shared" si="161"/>
        <v>56</v>
      </c>
      <c r="AN152" s="35">
        <f t="shared" si="162"/>
        <v>56</v>
      </c>
      <c r="AO152" s="35">
        <f t="shared" si="163"/>
        <v>0</v>
      </c>
      <c r="AP152" s="35">
        <f t="shared" si="145"/>
        <v>20.577777777777779</v>
      </c>
      <c r="AQ152" s="35">
        <f t="shared" si="189"/>
        <v>0</v>
      </c>
      <c r="AR152" s="28">
        <f t="shared" si="20"/>
        <v>0</v>
      </c>
      <c r="AS152" s="29">
        <f t="shared" si="190"/>
        <v>0</v>
      </c>
      <c r="AT152" s="29">
        <f t="shared" si="191"/>
        <v>0</v>
      </c>
      <c r="AU152" s="35">
        <f t="shared" si="192"/>
        <v>-8</v>
      </c>
      <c r="AV152" s="28">
        <f t="shared" si="24"/>
        <v>-1</v>
      </c>
      <c r="AW152" s="29">
        <f t="shared" si="193"/>
        <v>59</v>
      </c>
      <c r="AX152" s="29">
        <f t="shared" si="194"/>
        <v>52</v>
      </c>
      <c r="AY152" s="35">
        <f t="shared" si="195"/>
        <v>-2</v>
      </c>
      <c r="AZ152" s="28">
        <f t="shared" si="28"/>
        <v>-1</v>
      </c>
      <c r="BA152" s="29">
        <f t="shared" si="196"/>
        <v>59</v>
      </c>
      <c r="BB152" s="29">
        <f t="shared" si="197"/>
        <v>58</v>
      </c>
      <c r="BC152" s="35">
        <f t="shared" si="59"/>
        <v>0</v>
      </c>
      <c r="BD152" s="30" t="str">
        <f>IF($T152=BD$1,MAX(BD$2:BD151)+$AK152,"")</f>
        <v/>
      </c>
      <c r="BE152" s="30" t="str">
        <f>IF($T152=BE$1,MAX(BE$2:BE151)+$AK152,"")</f>
        <v/>
      </c>
      <c r="BF152" s="30" t="str">
        <f>IF($T152=BF$1,MAX(BF$2:BF151)+$AK152,"")</f>
        <v/>
      </c>
      <c r="BG152" s="30" t="str">
        <f>IF($T152=BG$1,MAX(BG$2:BG151)+$AK152,"")</f>
        <v/>
      </c>
      <c r="BH152" s="30" t="str">
        <f>IF($T152=BH$1,MAX(BH$2:BH151)+$AK152,"")</f>
        <v/>
      </c>
      <c r="BI152" s="30" t="str">
        <f>IF($T152=BI$1,MAX(BI$2:BI151)+$AK152,"")</f>
        <v/>
      </c>
      <c r="BJ152" s="30" t="str">
        <f>IF($T152=BJ$1,MAX(BJ$2:BJ151)+$AK152,"")</f>
        <v/>
      </c>
      <c r="BK152" s="30" t="str">
        <f>IF($T152=BK$1,MAX(BK$2:BK151)+$AK152,"")</f>
        <v/>
      </c>
      <c r="BL152" s="30" t="str">
        <f>IF($T152=BL$1,MAX(BL$2:BL151)+$AK152,"")</f>
        <v/>
      </c>
      <c r="BM152" s="30" t="str">
        <f>IF($T152=BM$1,MAX(BM$2:BM151)+$AK152,"")</f>
        <v/>
      </c>
      <c r="BN152" s="30" t="str">
        <f>IF($T152=BN$1,MAX(BN$2:BN151)+$AK152,"")</f>
        <v/>
      </c>
      <c r="BO152" s="30" t="str">
        <f>IF($T152=BO$1,MAX(BO$2:BO151)+$AK152,"")</f>
        <v/>
      </c>
      <c r="BP152" s="30" t="str">
        <f>IF($T152=BP$1,MAX(BP$2:BP151)+$AK152,"")</f>
        <v/>
      </c>
      <c r="BQ152" s="30" t="str">
        <f>IF($T152=BQ$1,MAX(BQ$2:BQ151)+$AK152,"")</f>
        <v/>
      </c>
      <c r="BR152" s="30" t="str">
        <f>IF($T152=BR$1,MAX(BR$2:BR151)+$AK152,"")</f>
        <v/>
      </c>
      <c r="BS152" s="30" t="str">
        <f>IF($T152=BS$1,MAX(BS$2:BS151)+$AK152,"")</f>
        <v/>
      </c>
      <c r="BT152" s="30" t="str">
        <f>IF($T152=BT$1,MAX(BT$2:BT151)+$AK152,"")</f>
        <v/>
      </c>
    </row>
    <row r="153" spans="1:72" x14ac:dyDescent="0.2">
      <c r="A153" s="71">
        <f>IF(D153="",A152+100,AI153*100+YEAR(D153)-2000)</f>
        <v>11211</v>
      </c>
      <c r="B153" s="23">
        <f>IF(AB153=AB152,0,AB153)</f>
        <v>0</v>
      </c>
      <c r="C153" s="29" t="str">
        <f>IF(AH153=1,"So",IF(AH153=2,"Mo",IF(AH153=3,"Di",IF(AH153=4,"Mi",IF(AH153=5,"Do",IF(AH153=6,"Fr",IF(AH153=7,"Sa",IF(D153=0,""))))))))</f>
        <v/>
      </c>
      <c r="D153" s="142"/>
      <c r="E153" s="143"/>
      <c r="F153" s="150"/>
      <c r="G153" s="138"/>
      <c r="H153" s="138"/>
      <c r="I153" s="1"/>
      <c r="J153" s="145"/>
      <c r="K153" s="232"/>
      <c r="L153" s="31" t="str">
        <f t="shared" si="174"/>
        <v/>
      </c>
      <c r="M153" s="30" t="str">
        <f>IF(L153="l",AL153,(IF(L153="s",AN153,(IF(L153="r",AO153,(IF(L153="k",AM153,(IF(L153="b",AP153,(IF(L153="g",BC153,(IF(L153="","")))))))))))))</f>
        <v/>
      </c>
      <c r="N153" s="32" t="str">
        <f>IF(H153="","",AE153*10000+AF153*100+AG153)</f>
        <v/>
      </c>
      <c r="O153" s="32" t="str">
        <f>IF(H153="","",X153*10000+Y153*100+Z153)</f>
        <v/>
      </c>
      <c r="P153" s="33" t="str">
        <f>IF(L153="g","",IF(L153="b","",IF(AH153=0,"",AR153*10000+AS153*100+AT153)))</f>
        <v/>
      </c>
      <c r="R153" s="30" t="str">
        <f>IF(P153="","",IF(L153="l",((K153*U153*1000)/AA153)*3.6,(IF(L153="s",((K153*1000)/AA153)*3.6,(IF(L153="k",((K153*1000)/AA153)*3.6,(IF(L153="r",((K153*1000)/AA153)*3.6,(IF(L153="",""))))))))))</f>
        <v/>
      </c>
      <c r="U153" s="30" t="str">
        <f t="shared" si="198"/>
        <v/>
      </c>
      <c r="V153" s="32" t="str">
        <f>IF(G153="","",AZ153*10000+BA153*100+BB153)</f>
        <v/>
      </c>
      <c r="W153" s="32" t="str">
        <f>IF(H153="","",AV153*10000+AW153*100+AX153)</f>
        <v/>
      </c>
      <c r="X153" s="28">
        <f>INT(AC153/3600)</f>
        <v>11</v>
      </c>
      <c r="Y153" s="29">
        <f>INT((AC153-(X153*3600))/60)</f>
        <v>33</v>
      </c>
      <c r="Z153" s="29">
        <f>AC153-(X153*3600)-(Y153*60)</f>
        <v>17</v>
      </c>
      <c r="AA153" s="35" t="str">
        <f>IF(H153="","",F153*3600+G153*60+H153)</f>
        <v/>
      </c>
      <c r="AB153" s="35">
        <f>IF(H153="",AB152,AB152+1)</f>
        <v>8</v>
      </c>
      <c r="AC153" s="35">
        <f>IF(H153="",AC152,AC152+AA153)</f>
        <v>41597</v>
      </c>
      <c r="AD153" s="35">
        <f>INT(AC153/AB153)</f>
        <v>5199</v>
      </c>
      <c r="AE153" s="28">
        <f>INT(AD153/3600)</f>
        <v>1</v>
      </c>
      <c r="AF153" s="29">
        <f>INT((AD153-(AE153*3600))/60)</f>
        <v>26</v>
      </c>
      <c r="AG153" s="29">
        <f>INT(AD153-(AE153*3600)-(AF153*60))</f>
        <v>39</v>
      </c>
      <c r="AH153" s="35">
        <f>IF(D153="",0,WEEKDAY(D153))</f>
        <v>0</v>
      </c>
      <c r="AI153" s="34">
        <f t="shared" si="54"/>
        <v>-5792</v>
      </c>
      <c r="AJ153" s="34">
        <f t="shared" si="55"/>
        <v>-40550</v>
      </c>
      <c r="AK153" s="30" t="str">
        <f>IF(L153="l",U153*K153,(IF(L153="s",K153,(IF(L153="r",K153,(IF(L153="k",K153,(IF(L153="b",AA153/360,(IF(L153="g",AA153/900,(IF(L153="","")))))))))))))</f>
        <v/>
      </c>
      <c r="AL153" s="35">
        <f>IF(L153="l",AL152+K153*U153,AL152)</f>
        <v>0</v>
      </c>
      <c r="AM153" s="35">
        <f>IF(L153="k",AM152+K153,AM152)</f>
        <v>56</v>
      </c>
      <c r="AN153" s="35">
        <f>IF(L153="s",AN152+K153,AN152)</f>
        <v>56</v>
      </c>
      <c r="AO153" s="35">
        <f>IF(L153="r",AO152+K153,AO152)</f>
        <v>0</v>
      </c>
      <c r="AP153" s="35">
        <f>IF(L153="b",AP152+AK153,AP152)</f>
        <v>20.577777777777779</v>
      </c>
      <c r="AQ153" s="35">
        <f>IF(AA153="",0,INT(AA153/AK153))</f>
        <v>0</v>
      </c>
      <c r="AR153" s="28">
        <f>INT(AQ153/3600)</f>
        <v>0</v>
      </c>
      <c r="AS153" s="29">
        <f>INT((AQ153-(AR153*3600))/60)</f>
        <v>0</v>
      </c>
      <c r="AT153" s="29">
        <f>INT(AQ153-(AR153*3600)-(AS153*60))</f>
        <v>0</v>
      </c>
      <c r="AU153" s="35">
        <f>INT(AC153/AI153)</f>
        <v>-8</v>
      </c>
      <c r="AV153" s="28">
        <f>INT(AU153/3600)</f>
        <v>-1</v>
      </c>
      <c r="AW153" s="29">
        <f>INT((AU153-(AV153*3600))/60)</f>
        <v>59</v>
      </c>
      <c r="AX153" s="29">
        <f>INT(AU153-(AV153*3600)-(AW153*60))</f>
        <v>52</v>
      </c>
      <c r="AY153" s="35">
        <f>INT(AC153/AJ153)</f>
        <v>-2</v>
      </c>
      <c r="AZ153" s="28">
        <f>INT(AY153/3600)</f>
        <v>-1</v>
      </c>
      <c r="BA153" s="29">
        <f>INT((AY153-(AZ153*3600))/60)</f>
        <v>59</v>
      </c>
      <c r="BB153" s="29">
        <f>INT(AY153-(AZ153*3600)-(BA153*60))</f>
        <v>58</v>
      </c>
      <c r="BC153" s="35">
        <f>IF(L153="g",BC152+AK153,BC152)</f>
        <v>0</v>
      </c>
      <c r="BD153" s="30" t="str">
        <f>IF($T153=BD$1,MAX(BD$2:BD152)+$AK153,"")</f>
        <v/>
      </c>
      <c r="BE153" s="30" t="str">
        <f>IF($T153=BE$1,MAX(BE$2:BE152)+$AK153,"")</f>
        <v/>
      </c>
      <c r="BF153" s="30" t="str">
        <f>IF($T153=BF$1,MAX(BF$2:BF152)+$AK153,"")</f>
        <v/>
      </c>
      <c r="BG153" s="30" t="str">
        <f>IF($T153=BG$1,MAX(BG$2:BG152)+$AK153,"")</f>
        <v/>
      </c>
      <c r="BH153" s="30" t="str">
        <f>IF($T153=BH$1,MAX(BH$2:BH152)+$AK153,"")</f>
        <v/>
      </c>
      <c r="BI153" s="30" t="str">
        <f>IF($T153=BI$1,MAX(BI$2:BI152)+$AK153,"")</f>
        <v/>
      </c>
      <c r="BJ153" s="30" t="str">
        <f>IF($T153=BJ$1,MAX(BJ$2:BJ152)+$AK153,"")</f>
        <v/>
      </c>
      <c r="BK153" s="30" t="str">
        <f>IF($T153=BK$1,MAX(BK$2:BK152)+$AK153,"")</f>
        <v/>
      </c>
      <c r="BL153" s="30" t="str">
        <f>IF($T153=BL$1,MAX(BL$2:BL152)+$AK153,"")</f>
        <v/>
      </c>
      <c r="BM153" s="30" t="str">
        <f>IF($T153=BM$1,MAX(BM$2:BM152)+$AK153,"")</f>
        <v/>
      </c>
      <c r="BN153" s="30" t="str">
        <f>IF($T153=BN$1,MAX(BN$2:BN152)+$AK153,"")</f>
        <v/>
      </c>
      <c r="BO153" s="30" t="str">
        <f>IF($T153=BO$1,MAX(BO$2:BO152)+$AK153,"")</f>
        <v/>
      </c>
      <c r="BP153" s="30" t="str">
        <f>IF($T153=BP$1,MAX(BP$2:BP152)+$AK153,"")</f>
        <v/>
      </c>
      <c r="BQ153" s="30" t="str">
        <f>IF($T153=BQ$1,MAX(BQ$2:BQ152)+$AK153,"")</f>
        <v/>
      </c>
      <c r="BR153" s="30" t="str">
        <f>IF($T153=BR$1,MAX(BR$2:BR152)+$AK153,"")</f>
        <v/>
      </c>
      <c r="BS153" s="30" t="str">
        <f>IF($T153=BS$1,MAX(BS$2:BS152)+$AK153,"")</f>
        <v/>
      </c>
      <c r="BT153" s="30" t="str">
        <f>IF($T153=BT$1,MAX(BT$2:BT152)+$AK153,"")</f>
        <v/>
      </c>
    </row>
    <row r="154" spans="1:72" x14ac:dyDescent="0.2">
      <c r="A154" s="71">
        <f>IF(D154="",A153+100,AI154*100+YEAR(D154)-2000)</f>
        <v>11311</v>
      </c>
      <c r="B154" s="23">
        <f>IF(AB154=AB153,0,AB154)</f>
        <v>0</v>
      </c>
      <c r="C154" s="29" t="str">
        <f>IF(AH154=1,"So",IF(AH154=2,"Mo",IF(AH154=3,"Di",IF(AH154=4,"Mi",IF(AH154=5,"Do",IF(AH154=6,"Fr",IF(AH154=7,"Sa",IF(D154=0,""))))))))</f>
        <v/>
      </c>
      <c r="D154" s="142"/>
      <c r="E154" s="143"/>
      <c r="F154" s="150"/>
      <c r="G154" s="138"/>
      <c r="H154" s="138"/>
      <c r="I154" s="1"/>
      <c r="J154" s="145"/>
      <c r="K154" s="231"/>
      <c r="L154" s="31" t="str">
        <f t="shared" si="174"/>
        <v/>
      </c>
      <c r="M154" s="30" t="str">
        <f>IF(L154="l",AL154,(IF(L154="s",AN154,(IF(L154="r",AO154,(IF(L154="k",AM154,(IF(L154="b",AP154,(IF(L154="g",BC154,(IF(L154="","")))))))))))))</f>
        <v/>
      </c>
      <c r="N154" s="32" t="str">
        <f>IF(H154="","",AE154*10000+AF154*100+AG154)</f>
        <v/>
      </c>
      <c r="O154" s="32" t="str">
        <f>IF(H154="","",X154*10000+Y154*100+Z154)</f>
        <v/>
      </c>
      <c r="P154" s="33" t="str">
        <f>IF(L154="g","",IF(L154="b","",IF(AH154=0,"",AR154*10000+AS154*100+AT154)))</f>
        <v/>
      </c>
      <c r="R154" s="30" t="str">
        <f>IF(P154="","",IF(L154="l",((K154*U154*1000)/AA154)*3.6,(IF(L154="s",((K154*1000)/AA154)*3.6,(IF(L154="k",((K154*1000)/AA154)*3.6,(IF(L154="r",((K154*1000)/AA154)*3.6,(IF(L154="",""))))))))))</f>
        <v/>
      </c>
      <c r="U154" s="30" t="str">
        <f t="shared" si="198"/>
        <v/>
      </c>
      <c r="V154" s="32" t="str">
        <f>IF(G154="","",AZ154*10000+BA154*100+BB154)</f>
        <v/>
      </c>
      <c r="W154" s="32" t="str">
        <f>IF(H154="","",AV154*10000+AW154*100+AX154)</f>
        <v/>
      </c>
      <c r="X154" s="28">
        <f>INT(AC154/3600)</f>
        <v>11</v>
      </c>
      <c r="Y154" s="29">
        <f>INT((AC154-(X154*3600))/60)</f>
        <v>33</v>
      </c>
      <c r="Z154" s="29">
        <f>AC154-(X154*3600)-(Y154*60)</f>
        <v>17</v>
      </c>
      <c r="AA154" s="35" t="str">
        <f>IF(H154="","",F154*3600+G154*60+H154)</f>
        <v/>
      </c>
      <c r="AB154" s="35">
        <f>IF(H154="",AB153,AB153+1)</f>
        <v>8</v>
      </c>
      <c r="AC154" s="35">
        <f>IF(H154="",AC153,AC153+AA154)</f>
        <v>41597</v>
      </c>
      <c r="AD154" s="35">
        <f>INT(AC154/AB154)</f>
        <v>5199</v>
      </c>
      <c r="AE154" s="28">
        <f>INT(AD154/3600)</f>
        <v>1</v>
      </c>
      <c r="AF154" s="29">
        <f>INT((AD154-(AE154*3600))/60)</f>
        <v>26</v>
      </c>
      <c r="AG154" s="29">
        <f>INT(AD154-(AE154*3600)-(AF154*60))</f>
        <v>39</v>
      </c>
      <c r="AH154" s="35">
        <f>IF(D154="",0,WEEKDAY(D154))</f>
        <v>0</v>
      </c>
      <c r="AI154" s="34">
        <f t="shared" si="54"/>
        <v>-5792</v>
      </c>
      <c r="AJ154" s="34">
        <f t="shared" si="55"/>
        <v>-40550</v>
      </c>
      <c r="AK154" s="30" t="str">
        <f>IF(L154="l",U154*K154,(IF(L154="s",K154,(IF(L154="r",K154,(IF(L154="k",K154,(IF(L154="b",AA154/360,(IF(L154="g",AA154/900,(IF(L154="","")))))))))))))</f>
        <v/>
      </c>
      <c r="AL154" s="35">
        <f>IF(L154="l",AL153+K154*U154,AL153)</f>
        <v>0</v>
      </c>
      <c r="AM154" s="35">
        <f>IF(L154="k",AM153+K154,AM153)</f>
        <v>56</v>
      </c>
      <c r="AN154" s="35">
        <f>IF(L154="s",AN153+K154,AN153)</f>
        <v>56</v>
      </c>
      <c r="AO154" s="35">
        <f>IF(L154="r",AO153+K154,AO153)</f>
        <v>0</v>
      </c>
      <c r="AP154" s="35">
        <f>IF(L154="b",AP153+AK154,AP153)</f>
        <v>20.577777777777779</v>
      </c>
      <c r="AQ154" s="35">
        <f>IF(AA154="",0,INT(AA154/AK154))</f>
        <v>0</v>
      </c>
      <c r="AR154" s="28">
        <f>INT(AQ154/3600)</f>
        <v>0</v>
      </c>
      <c r="AS154" s="29">
        <f>INT((AQ154-(AR154*3600))/60)</f>
        <v>0</v>
      </c>
      <c r="AT154" s="29">
        <f>INT(AQ154-(AR154*3600)-(AS154*60))</f>
        <v>0</v>
      </c>
      <c r="AU154" s="35">
        <f>INT(AC154/AI154)</f>
        <v>-8</v>
      </c>
      <c r="AV154" s="28">
        <f>INT(AU154/3600)</f>
        <v>-1</v>
      </c>
      <c r="AW154" s="29">
        <f>INT((AU154-(AV154*3600))/60)</f>
        <v>59</v>
      </c>
      <c r="AX154" s="29">
        <f>INT(AU154-(AV154*3600)-(AW154*60))</f>
        <v>52</v>
      </c>
      <c r="AY154" s="35">
        <f>INT(AC154/AJ154)</f>
        <v>-2</v>
      </c>
      <c r="AZ154" s="28">
        <f>INT(AY154/3600)</f>
        <v>-1</v>
      </c>
      <c r="BA154" s="29">
        <f>INT((AY154-(AZ154*3600))/60)</f>
        <v>59</v>
      </c>
      <c r="BB154" s="29">
        <f>INT(AY154-(AZ154*3600)-(BA154*60))</f>
        <v>58</v>
      </c>
      <c r="BC154" s="35">
        <f>IF(L154="g",BC153+AK154,BC153)</f>
        <v>0</v>
      </c>
      <c r="BD154" s="30" t="str">
        <f>IF($T154=BD$1,MAX(BD$2:BD153)+$AK154,"")</f>
        <v/>
      </c>
      <c r="BE154" s="30" t="str">
        <f>IF($T154=BE$1,MAX(BE$2:BE153)+$AK154,"")</f>
        <v/>
      </c>
      <c r="BF154" s="30" t="str">
        <f>IF($T154=BF$1,MAX(BF$2:BF153)+$AK154,"")</f>
        <v/>
      </c>
      <c r="BG154" s="30" t="str">
        <f>IF($T154=BG$1,MAX(BG$2:BG153)+$AK154,"")</f>
        <v/>
      </c>
      <c r="BH154" s="30" t="str">
        <f>IF($T154=BH$1,MAX(BH$2:BH153)+$AK154,"")</f>
        <v/>
      </c>
      <c r="BI154" s="30" t="str">
        <f>IF($T154=BI$1,MAX(BI$2:BI153)+$AK154,"")</f>
        <v/>
      </c>
      <c r="BJ154" s="30" t="str">
        <f>IF($T154=BJ$1,MAX(BJ$2:BJ153)+$AK154,"")</f>
        <v/>
      </c>
      <c r="BK154" s="30" t="str">
        <f>IF($T154=BK$1,MAX(BK$2:BK153)+$AK154,"")</f>
        <v/>
      </c>
      <c r="BL154" s="30" t="str">
        <f>IF($T154=BL$1,MAX(BL$2:BL153)+$AK154,"")</f>
        <v/>
      </c>
      <c r="BM154" s="30" t="str">
        <f>IF($T154=BM$1,MAX(BM$2:BM153)+$AK154,"")</f>
        <v/>
      </c>
      <c r="BN154" s="30" t="str">
        <f>IF($T154=BN$1,MAX(BN$2:BN153)+$AK154,"")</f>
        <v/>
      </c>
      <c r="BO154" s="30" t="str">
        <f>IF($T154=BO$1,MAX(BO$2:BO153)+$AK154,"")</f>
        <v/>
      </c>
      <c r="BP154" s="30" t="str">
        <f>IF($T154=BP$1,MAX(BP$2:BP153)+$AK154,"")</f>
        <v/>
      </c>
      <c r="BQ154" s="30" t="str">
        <f>IF($T154=BQ$1,MAX(BQ$2:BQ153)+$AK154,"")</f>
        <v/>
      </c>
      <c r="BR154" s="30" t="str">
        <f>IF($T154=BR$1,MAX(BR$2:BR153)+$AK154,"")</f>
        <v/>
      </c>
      <c r="BS154" s="30" t="str">
        <f>IF($T154=BS$1,MAX(BS$2:BS153)+$AK154,"")</f>
        <v/>
      </c>
      <c r="BT154" s="30" t="str">
        <f>IF($T154=BT$1,MAX(BT$2:BT153)+$AK154,"")</f>
        <v/>
      </c>
    </row>
    <row r="155" spans="1:72" x14ac:dyDescent="0.2">
      <c r="A155" s="71">
        <f>IF(D155="",A154+100,AI155*100+YEAR(D155)-2000)</f>
        <v>11411</v>
      </c>
      <c r="B155" s="23">
        <f>IF(AB155=AB154,0,AB155)</f>
        <v>0</v>
      </c>
      <c r="C155" s="29" t="str">
        <f>IF(AH155=1,"So",IF(AH155=2,"Mo",IF(AH155=3,"Di",IF(AH155=4,"Mi",IF(AH155=5,"Do",IF(AH155=6,"Fr",IF(AH155=7,"Sa",IF(D155=0,""))))))))</f>
        <v/>
      </c>
      <c r="D155" s="142"/>
      <c r="E155" s="143"/>
      <c r="F155" s="150"/>
      <c r="G155" s="138"/>
      <c r="H155" s="138"/>
      <c r="I155" s="1"/>
      <c r="J155" s="145"/>
      <c r="K155" s="151"/>
      <c r="L155" s="31" t="str">
        <f t="shared" si="174"/>
        <v/>
      </c>
      <c r="M155" s="30" t="str">
        <f>IF(L155="l",AL155,(IF(L155="s",AN155,(IF(L155="r",AO155,(IF(L155="k",AM155,(IF(L155="b",AP155,(IF(L155="g",BC155,(IF(L155="","")))))))))))))</f>
        <v/>
      </c>
      <c r="N155" s="32" t="str">
        <f>IF(H155="","",AE155*10000+AF155*100+AG155)</f>
        <v/>
      </c>
      <c r="O155" s="32" t="str">
        <f>IF(H155="","",X155*10000+Y155*100+Z155)</f>
        <v/>
      </c>
      <c r="P155" s="33" t="str">
        <f>IF(L155="g","",IF(L155="b","",IF(AH155=0,"",AR155*10000+AS155*100+AT155)))</f>
        <v/>
      </c>
      <c r="R155" s="30" t="str">
        <f>IF(P155="","",IF(L155="l",((K155*U155*1000)/AA155)*3.6,(IF(L155="s",((K155*1000)/AA155)*3.6,(IF(L155="k",((K155*1000)/AA155)*3.6,(IF(L155="r",((K155*1000)/AA155)*3.6,(IF(L155="",""))))))))))</f>
        <v/>
      </c>
      <c r="U155" s="30" t="str">
        <f t="shared" si="198"/>
        <v/>
      </c>
      <c r="V155" s="32" t="str">
        <f>IF(G155="","",AZ155*10000+BA155*100+BB155)</f>
        <v/>
      </c>
      <c r="W155" s="32" t="str">
        <f>IF(H155="","",AV155*10000+AW155*100+AX155)</f>
        <v/>
      </c>
      <c r="X155" s="28">
        <f>INT(AC155/3600)</f>
        <v>11</v>
      </c>
      <c r="Y155" s="29">
        <f>INT((AC155-(X155*3600))/60)</f>
        <v>33</v>
      </c>
      <c r="Z155" s="29">
        <f>AC155-(X155*3600)-(Y155*60)</f>
        <v>17</v>
      </c>
      <c r="AA155" s="35" t="str">
        <f>IF(H155="","",F155*3600+G155*60+H155)</f>
        <v/>
      </c>
      <c r="AB155" s="35">
        <f>IF(H155="",AB154,AB154+1)</f>
        <v>8</v>
      </c>
      <c r="AC155" s="35">
        <f>IF(H155="",AC154,AC154+AA155)</f>
        <v>41597</v>
      </c>
      <c r="AD155" s="35">
        <f>INT(AC155/AB155)</f>
        <v>5199</v>
      </c>
      <c r="AE155" s="28">
        <f>INT(AD155/3600)</f>
        <v>1</v>
      </c>
      <c r="AF155" s="29">
        <f>INT((AD155-(AE155*3600))/60)</f>
        <v>26</v>
      </c>
      <c r="AG155" s="29">
        <f>INT(AD155-(AE155*3600)-(AF155*60))</f>
        <v>39</v>
      </c>
      <c r="AH155" s="35">
        <f>IF(D155="",0,WEEKDAY(D155))</f>
        <v>0</v>
      </c>
      <c r="AI155" s="34">
        <f t="shared" si="54"/>
        <v>-5792</v>
      </c>
      <c r="AJ155" s="34">
        <f t="shared" si="55"/>
        <v>-40550</v>
      </c>
      <c r="AK155" s="30" t="str">
        <f>IF(L155="l",U155*K155,(IF(L155="s",K155,(IF(L155="r",K155,(IF(L155="k",K155,(IF(L155="b",AA155/360,(IF(L155="g",AA155/900,(IF(L155="","")))))))))))))</f>
        <v/>
      </c>
      <c r="AL155" s="35">
        <f>IF(L155="l",AL154+K155*U155,AL154)</f>
        <v>0</v>
      </c>
      <c r="AM155" s="35">
        <f>IF(L155="k",AM154+K155,AM154)</f>
        <v>56</v>
      </c>
      <c r="AN155" s="35">
        <f>IF(L155="s",AN154+K155,AN154)</f>
        <v>56</v>
      </c>
      <c r="AO155" s="35">
        <f>IF(L155="r",AO154+K155,AO154)</f>
        <v>0</v>
      </c>
      <c r="AP155" s="35">
        <f>IF(L155="b",AP154+AK155,AP154)</f>
        <v>20.577777777777779</v>
      </c>
      <c r="AQ155" s="35">
        <f>IF(AA155="",0,INT(AA155/AK155))</f>
        <v>0</v>
      </c>
      <c r="AR155" s="28">
        <f>INT(AQ155/3600)</f>
        <v>0</v>
      </c>
      <c r="AS155" s="29">
        <f>INT((AQ155-(AR155*3600))/60)</f>
        <v>0</v>
      </c>
      <c r="AT155" s="29">
        <f>INT(AQ155-(AR155*3600)-(AS155*60))</f>
        <v>0</v>
      </c>
      <c r="AU155" s="35">
        <f>INT(AC155/AI155)</f>
        <v>-8</v>
      </c>
      <c r="AV155" s="28">
        <f>INT(AU155/3600)</f>
        <v>-1</v>
      </c>
      <c r="AW155" s="29">
        <f>INT((AU155-(AV155*3600))/60)</f>
        <v>59</v>
      </c>
      <c r="AX155" s="29">
        <f>INT(AU155-(AV155*3600)-(AW155*60))</f>
        <v>52</v>
      </c>
      <c r="AY155" s="35">
        <f>INT(AC155/AJ155)</f>
        <v>-2</v>
      </c>
      <c r="AZ155" s="28">
        <f>INT(AY155/3600)</f>
        <v>-1</v>
      </c>
      <c r="BA155" s="29">
        <f>INT((AY155-(AZ155*3600))/60)</f>
        <v>59</v>
      </c>
      <c r="BB155" s="29">
        <f>INT(AY155-(AZ155*3600)-(BA155*60))</f>
        <v>58</v>
      </c>
      <c r="BC155" s="35">
        <f>IF(L155="g",BC154+AK155,BC154)</f>
        <v>0</v>
      </c>
      <c r="BD155" s="30" t="str">
        <f>IF($T155=BD$1,MAX(BD$2:BD154)+$AK155,"")</f>
        <v/>
      </c>
      <c r="BE155" s="30" t="str">
        <f>IF($T155=BE$1,MAX(BE$2:BE154)+$AK155,"")</f>
        <v/>
      </c>
      <c r="BF155" s="30" t="str">
        <f>IF($T155=BF$1,MAX(BF$2:BF154)+$AK155,"")</f>
        <v/>
      </c>
      <c r="BG155" s="30" t="str">
        <f>IF($T155=BG$1,MAX(BG$2:BG154)+$AK155,"")</f>
        <v/>
      </c>
      <c r="BH155" s="30" t="str">
        <f>IF($T155=BH$1,MAX(BH$2:BH154)+$AK155,"")</f>
        <v/>
      </c>
      <c r="BI155" s="30" t="str">
        <f>IF($T155=BI$1,MAX(BI$2:BI154)+$AK155,"")</f>
        <v/>
      </c>
      <c r="BJ155" s="30" t="str">
        <f>IF($T155=BJ$1,MAX(BJ$2:BJ154)+$AK155,"")</f>
        <v/>
      </c>
      <c r="BK155" s="30" t="str">
        <f>IF($T155=BK$1,MAX(BK$2:BK154)+$AK155,"")</f>
        <v/>
      </c>
      <c r="BL155" s="30" t="str">
        <f>IF($T155=BL$1,MAX(BL$2:BL154)+$AK155,"")</f>
        <v/>
      </c>
      <c r="BM155" s="30" t="str">
        <f>IF($T155=BM$1,MAX(BM$2:BM154)+$AK155,"")</f>
        <v/>
      </c>
      <c r="BN155" s="30" t="str">
        <f>IF($T155=BN$1,MAX(BN$2:BN154)+$AK155,"")</f>
        <v/>
      </c>
      <c r="BO155" s="30" t="str">
        <f>IF($T155=BO$1,MAX(BO$2:BO154)+$AK155,"")</f>
        <v/>
      </c>
      <c r="BP155" s="30" t="str">
        <f>IF($T155=BP$1,MAX(BP$2:BP154)+$AK155,"")</f>
        <v/>
      </c>
      <c r="BQ155" s="30" t="str">
        <f>IF($T155=BQ$1,MAX(BQ$2:BQ154)+$AK155,"")</f>
        <v/>
      </c>
      <c r="BR155" s="30" t="str">
        <f>IF($T155=BR$1,MAX(BR$2:BR154)+$AK155,"")</f>
        <v/>
      </c>
      <c r="BS155" s="30" t="str">
        <f>IF($T155=BS$1,MAX(BS$2:BS154)+$AK155,"")</f>
        <v/>
      </c>
      <c r="BT155" s="30" t="str">
        <f>IF($T155=BT$1,MAX(BT$2:BT154)+$AK155,"")</f>
        <v/>
      </c>
    </row>
    <row r="156" spans="1:72" x14ac:dyDescent="0.2">
      <c r="A156" s="71">
        <f t="shared" si="173"/>
        <v>11511</v>
      </c>
      <c r="B156" s="23">
        <f t="shared" si="63"/>
        <v>0</v>
      </c>
      <c r="C156" s="29" t="str">
        <f t="shared" si="175"/>
        <v/>
      </c>
      <c r="D156" s="142"/>
      <c r="E156" s="143"/>
      <c r="F156" s="150"/>
      <c r="G156" s="138"/>
      <c r="H156" s="138"/>
      <c r="I156" s="1"/>
      <c r="J156" s="145"/>
      <c r="K156" s="151"/>
      <c r="L156" s="31" t="str">
        <f t="shared" si="174"/>
        <v/>
      </c>
      <c r="M156" s="30" t="str">
        <f t="shared" si="49"/>
        <v/>
      </c>
      <c r="N156" s="32" t="str">
        <f t="shared" si="176"/>
        <v/>
      </c>
      <c r="O156" s="32" t="str">
        <f t="shared" si="177"/>
        <v/>
      </c>
      <c r="P156" s="33" t="str">
        <f t="shared" si="144"/>
        <v/>
      </c>
      <c r="R156" s="30" t="str">
        <f t="shared" si="50"/>
        <v/>
      </c>
      <c r="U156" s="30" t="str">
        <f t="shared" si="198"/>
        <v/>
      </c>
      <c r="V156" s="32" t="str">
        <f t="shared" si="178"/>
        <v/>
      </c>
      <c r="W156" s="32" t="str">
        <f t="shared" si="179"/>
        <v/>
      </c>
      <c r="X156" s="28">
        <f t="shared" si="180"/>
        <v>11</v>
      </c>
      <c r="Y156" s="29">
        <f t="shared" si="181"/>
        <v>33</v>
      </c>
      <c r="Z156" s="29">
        <f t="shared" si="182"/>
        <v>17</v>
      </c>
      <c r="AA156" s="35" t="str">
        <f t="shared" si="183"/>
        <v/>
      </c>
      <c r="AB156" s="35">
        <f t="shared" si="61"/>
        <v>8</v>
      </c>
      <c r="AC156" s="35">
        <f t="shared" si="62"/>
        <v>41597</v>
      </c>
      <c r="AD156" s="35">
        <f t="shared" si="184"/>
        <v>5199</v>
      </c>
      <c r="AE156" s="28">
        <f t="shared" si="14"/>
        <v>1</v>
      </c>
      <c r="AF156" s="29">
        <f t="shared" si="185"/>
        <v>26</v>
      </c>
      <c r="AG156" s="29">
        <f t="shared" si="186"/>
        <v>39</v>
      </c>
      <c r="AH156" s="35">
        <f t="shared" si="187"/>
        <v>0</v>
      </c>
      <c r="AI156" s="34">
        <f t="shared" si="54"/>
        <v>-5792</v>
      </c>
      <c r="AJ156" s="34">
        <f t="shared" si="55"/>
        <v>-40550</v>
      </c>
      <c r="AK156" s="30" t="str">
        <f t="shared" si="188"/>
        <v/>
      </c>
      <c r="AL156" s="35">
        <f t="shared" si="160"/>
        <v>0</v>
      </c>
      <c r="AM156" s="35">
        <f t="shared" si="161"/>
        <v>56</v>
      </c>
      <c r="AN156" s="35">
        <f t="shared" si="162"/>
        <v>56</v>
      </c>
      <c r="AO156" s="35">
        <f t="shared" si="163"/>
        <v>0</v>
      </c>
      <c r="AP156" s="35">
        <f t="shared" si="145"/>
        <v>20.577777777777779</v>
      </c>
      <c r="AQ156" s="35">
        <f t="shared" si="189"/>
        <v>0</v>
      </c>
      <c r="AR156" s="28">
        <f t="shared" si="20"/>
        <v>0</v>
      </c>
      <c r="AS156" s="29">
        <f t="shared" si="190"/>
        <v>0</v>
      </c>
      <c r="AT156" s="29">
        <f t="shared" si="191"/>
        <v>0</v>
      </c>
      <c r="AU156" s="35">
        <f t="shared" si="192"/>
        <v>-8</v>
      </c>
      <c r="AV156" s="28">
        <f t="shared" si="24"/>
        <v>-1</v>
      </c>
      <c r="AW156" s="29">
        <f t="shared" si="193"/>
        <v>59</v>
      </c>
      <c r="AX156" s="29">
        <f t="shared" si="194"/>
        <v>52</v>
      </c>
      <c r="AY156" s="35">
        <f t="shared" si="195"/>
        <v>-2</v>
      </c>
      <c r="AZ156" s="28">
        <f t="shared" si="28"/>
        <v>-1</v>
      </c>
      <c r="BA156" s="29">
        <f t="shared" si="196"/>
        <v>59</v>
      </c>
      <c r="BB156" s="29">
        <f t="shared" si="197"/>
        <v>58</v>
      </c>
      <c r="BC156" s="35">
        <f t="shared" si="59"/>
        <v>0</v>
      </c>
      <c r="BD156" s="30" t="str">
        <f>IF($T156=BD$1,MAX(BD$2:BD155)+$AK156,"")</f>
        <v/>
      </c>
      <c r="BE156" s="30" t="str">
        <f>IF($T156=BE$1,MAX(BE$2:BE155)+$AK156,"")</f>
        <v/>
      </c>
      <c r="BF156" s="30" t="str">
        <f>IF($T156=BF$1,MAX(BF$2:BF155)+$AK156,"")</f>
        <v/>
      </c>
      <c r="BG156" s="30" t="str">
        <f>IF($T156=BG$1,MAX(BG$2:BG155)+$AK156,"")</f>
        <v/>
      </c>
      <c r="BH156" s="30" t="str">
        <f>IF($T156=BH$1,MAX(BH$2:BH155)+$AK156,"")</f>
        <v/>
      </c>
      <c r="BI156" s="30" t="str">
        <f>IF($T156=BI$1,MAX(BI$2:BI155)+$AK156,"")</f>
        <v/>
      </c>
      <c r="BJ156" s="30" t="str">
        <f>IF($T156=BJ$1,MAX(BJ$2:BJ155)+$AK156,"")</f>
        <v/>
      </c>
      <c r="BK156" s="30" t="str">
        <f>IF($T156=BK$1,MAX(BK$2:BK155)+$AK156,"")</f>
        <v/>
      </c>
      <c r="BL156" s="30" t="str">
        <f>IF($T156=BL$1,MAX(BL$2:BL155)+$AK156,"")</f>
        <v/>
      </c>
      <c r="BM156" s="30" t="str">
        <f>IF($T156=BM$1,MAX(BM$2:BM155)+$AK156,"")</f>
        <v/>
      </c>
      <c r="BN156" s="30" t="str">
        <f>IF($T156=BN$1,MAX(BN$2:BN155)+$AK156,"")</f>
        <v/>
      </c>
      <c r="BO156" s="30" t="str">
        <f>IF($T156=BO$1,MAX(BO$2:BO155)+$AK156,"")</f>
        <v/>
      </c>
      <c r="BP156" s="30" t="str">
        <f>IF($T156=BP$1,MAX(BP$2:BP155)+$AK156,"")</f>
        <v/>
      </c>
      <c r="BQ156" s="30" t="str">
        <f>IF($T156=BQ$1,MAX(BQ$2:BQ155)+$AK156,"")</f>
        <v/>
      </c>
      <c r="BR156" s="30" t="str">
        <f>IF($T156=BR$1,MAX(BR$2:BR155)+$AK156,"")</f>
        <v/>
      </c>
      <c r="BS156" s="30" t="str">
        <f>IF($T156=BS$1,MAX(BS$2:BS155)+$AK156,"")</f>
        <v/>
      </c>
      <c r="BT156" s="30" t="str">
        <f>IF($T156=BT$1,MAX(BT$2:BT155)+$AK156,"")</f>
        <v/>
      </c>
    </row>
    <row r="157" spans="1:72" x14ac:dyDescent="0.2">
      <c r="A157" s="71">
        <f t="shared" si="173"/>
        <v>11611</v>
      </c>
      <c r="B157" s="23">
        <f t="shared" si="63"/>
        <v>0</v>
      </c>
      <c r="C157" s="29" t="str">
        <f t="shared" si="175"/>
        <v/>
      </c>
      <c r="D157" s="142"/>
      <c r="E157" s="143"/>
      <c r="F157" s="150"/>
      <c r="G157" s="138"/>
      <c r="H157" s="138"/>
      <c r="I157" s="1"/>
      <c r="J157" s="145"/>
      <c r="K157" s="151"/>
      <c r="L157" s="31" t="str">
        <f t="shared" si="174"/>
        <v/>
      </c>
      <c r="M157" s="30" t="str">
        <f t="shared" si="49"/>
        <v/>
      </c>
      <c r="N157" s="32" t="str">
        <f t="shared" si="176"/>
        <v/>
      </c>
      <c r="O157" s="32" t="str">
        <f t="shared" si="177"/>
        <v/>
      </c>
      <c r="P157" s="33" t="str">
        <f t="shared" si="144"/>
        <v/>
      </c>
      <c r="R157" s="30" t="str">
        <f t="shared" si="50"/>
        <v/>
      </c>
      <c r="U157" s="30" t="str">
        <f t="shared" si="198"/>
        <v/>
      </c>
      <c r="V157" s="32" t="str">
        <f t="shared" si="178"/>
        <v/>
      </c>
      <c r="W157" s="32" t="str">
        <f t="shared" si="179"/>
        <v/>
      </c>
      <c r="X157" s="28">
        <f t="shared" si="180"/>
        <v>11</v>
      </c>
      <c r="Y157" s="29">
        <f t="shared" si="181"/>
        <v>33</v>
      </c>
      <c r="Z157" s="29">
        <f t="shared" si="182"/>
        <v>17</v>
      </c>
      <c r="AA157" s="35" t="str">
        <f t="shared" si="183"/>
        <v/>
      </c>
      <c r="AB157" s="35">
        <f t="shared" si="61"/>
        <v>8</v>
      </c>
      <c r="AC157" s="35">
        <f t="shared" si="62"/>
        <v>41597</v>
      </c>
      <c r="AD157" s="35">
        <f t="shared" si="184"/>
        <v>5199</v>
      </c>
      <c r="AE157" s="28">
        <f t="shared" si="14"/>
        <v>1</v>
      </c>
      <c r="AF157" s="29">
        <f t="shared" si="185"/>
        <v>26</v>
      </c>
      <c r="AG157" s="29">
        <f t="shared" si="186"/>
        <v>39</v>
      </c>
      <c r="AH157" s="35">
        <f t="shared" si="187"/>
        <v>0</v>
      </c>
      <c r="AI157" s="34">
        <f t="shared" si="54"/>
        <v>-5792</v>
      </c>
      <c r="AJ157" s="34">
        <f t="shared" si="55"/>
        <v>-40550</v>
      </c>
      <c r="AK157" s="30" t="str">
        <f t="shared" si="188"/>
        <v/>
      </c>
      <c r="AL157" s="35">
        <f t="shared" si="160"/>
        <v>0</v>
      </c>
      <c r="AM157" s="35">
        <f t="shared" si="161"/>
        <v>56</v>
      </c>
      <c r="AN157" s="35">
        <f t="shared" si="162"/>
        <v>56</v>
      </c>
      <c r="AO157" s="35">
        <f t="shared" si="163"/>
        <v>0</v>
      </c>
      <c r="AP157" s="35">
        <f t="shared" si="145"/>
        <v>20.577777777777779</v>
      </c>
      <c r="AQ157" s="35">
        <f t="shared" si="189"/>
        <v>0</v>
      </c>
      <c r="AR157" s="28">
        <f t="shared" si="20"/>
        <v>0</v>
      </c>
      <c r="AS157" s="29">
        <f t="shared" si="190"/>
        <v>0</v>
      </c>
      <c r="AT157" s="29">
        <f t="shared" si="191"/>
        <v>0</v>
      </c>
      <c r="AU157" s="35">
        <f t="shared" si="192"/>
        <v>-8</v>
      </c>
      <c r="AV157" s="28">
        <f t="shared" si="24"/>
        <v>-1</v>
      </c>
      <c r="AW157" s="29">
        <f t="shared" si="193"/>
        <v>59</v>
      </c>
      <c r="AX157" s="29">
        <f t="shared" si="194"/>
        <v>52</v>
      </c>
      <c r="AY157" s="35">
        <f t="shared" si="195"/>
        <v>-2</v>
      </c>
      <c r="AZ157" s="28">
        <f t="shared" si="28"/>
        <v>-1</v>
      </c>
      <c r="BA157" s="29">
        <f t="shared" si="196"/>
        <v>59</v>
      </c>
      <c r="BB157" s="29">
        <f t="shared" si="197"/>
        <v>58</v>
      </c>
      <c r="BC157" s="35">
        <f t="shared" si="59"/>
        <v>0</v>
      </c>
      <c r="BD157" s="30" t="str">
        <f>IF($T157=BD$1,MAX(BD$2:BD156)+$AK157,"")</f>
        <v/>
      </c>
      <c r="BE157" s="30" t="str">
        <f>IF($T157=BE$1,MAX(BE$2:BE156)+$AK157,"")</f>
        <v/>
      </c>
      <c r="BF157" s="30" t="str">
        <f>IF($T157=BF$1,MAX(BF$2:BF156)+$AK157,"")</f>
        <v/>
      </c>
      <c r="BG157" s="30" t="str">
        <f>IF($T157=BG$1,MAX(BG$2:BG156)+$AK157,"")</f>
        <v/>
      </c>
      <c r="BH157" s="30" t="str">
        <f>IF($T157=BH$1,MAX(BH$2:BH156)+$AK157,"")</f>
        <v/>
      </c>
      <c r="BI157" s="30" t="str">
        <f>IF($T157=BI$1,MAX(BI$2:BI156)+$AK157,"")</f>
        <v/>
      </c>
      <c r="BJ157" s="30" t="str">
        <f>IF($T157=BJ$1,MAX(BJ$2:BJ156)+$AK157,"")</f>
        <v/>
      </c>
      <c r="BK157" s="30" t="str">
        <f>IF($T157=BK$1,MAX(BK$2:BK156)+$AK157,"")</f>
        <v/>
      </c>
      <c r="BL157" s="30" t="str">
        <f>IF($T157=BL$1,MAX(BL$2:BL156)+$AK157,"")</f>
        <v/>
      </c>
      <c r="BM157" s="30" t="str">
        <f>IF($T157=BM$1,MAX(BM$2:BM156)+$AK157,"")</f>
        <v/>
      </c>
      <c r="BN157" s="30" t="str">
        <f>IF($T157=BN$1,MAX(BN$2:BN156)+$AK157,"")</f>
        <v/>
      </c>
      <c r="BO157" s="30" t="str">
        <f>IF($T157=BO$1,MAX(BO$2:BO156)+$AK157,"")</f>
        <v/>
      </c>
      <c r="BP157" s="30" t="str">
        <f>IF($T157=BP$1,MAX(BP$2:BP156)+$AK157,"")</f>
        <v/>
      </c>
      <c r="BQ157" s="30" t="str">
        <f>IF($T157=BQ$1,MAX(BQ$2:BQ156)+$AK157,"")</f>
        <v/>
      </c>
      <c r="BR157" s="30" t="str">
        <f>IF($T157=BR$1,MAX(BR$2:BR156)+$AK157,"")</f>
        <v/>
      </c>
      <c r="BS157" s="30" t="str">
        <f>IF($T157=BS$1,MAX(BS$2:BS156)+$AK157,"")</f>
        <v/>
      </c>
      <c r="BT157" s="30" t="str">
        <f>IF($T157=BT$1,MAX(BT$2:BT156)+$AK157,"")</f>
        <v/>
      </c>
    </row>
    <row r="158" spans="1:72" x14ac:dyDescent="0.2">
      <c r="A158" s="71">
        <f t="shared" si="173"/>
        <v>11711</v>
      </c>
      <c r="B158" s="23">
        <f t="shared" si="63"/>
        <v>0</v>
      </c>
      <c r="C158" s="29" t="str">
        <f t="shared" si="175"/>
        <v/>
      </c>
      <c r="D158" s="142"/>
      <c r="E158" s="143"/>
      <c r="F158" s="150"/>
      <c r="G158" s="138"/>
      <c r="H158" s="138"/>
      <c r="I158" s="1"/>
      <c r="J158" s="145"/>
      <c r="K158" s="228"/>
      <c r="L158" s="31" t="str">
        <f t="shared" si="174"/>
        <v/>
      </c>
      <c r="M158" s="30" t="str">
        <f t="shared" si="49"/>
        <v/>
      </c>
      <c r="N158" s="32" t="str">
        <f t="shared" si="176"/>
        <v/>
      </c>
      <c r="O158" s="32" t="str">
        <f t="shared" si="177"/>
        <v/>
      </c>
      <c r="P158" s="33" t="str">
        <f t="shared" si="144"/>
        <v/>
      </c>
      <c r="R158" s="30" t="str">
        <f t="shared" si="50"/>
        <v/>
      </c>
      <c r="U158" s="30" t="str">
        <f t="shared" si="198"/>
        <v/>
      </c>
      <c r="V158" s="32" t="str">
        <f t="shared" si="178"/>
        <v/>
      </c>
      <c r="W158" s="32" t="str">
        <f t="shared" si="179"/>
        <v/>
      </c>
      <c r="X158" s="28">
        <f t="shared" si="180"/>
        <v>11</v>
      </c>
      <c r="Y158" s="29">
        <f t="shared" si="181"/>
        <v>33</v>
      </c>
      <c r="Z158" s="29">
        <f t="shared" si="182"/>
        <v>17</v>
      </c>
      <c r="AA158" s="35" t="str">
        <f t="shared" si="183"/>
        <v/>
      </c>
      <c r="AB158" s="35">
        <f t="shared" si="61"/>
        <v>8</v>
      </c>
      <c r="AC158" s="35">
        <f t="shared" si="62"/>
        <v>41597</v>
      </c>
      <c r="AD158" s="35">
        <f t="shared" si="184"/>
        <v>5199</v>
      </c>
      <c r="AE158" s="28">
        <f t="shared" si="14"/>
        <v>1</v>
      </c>
      <c r="AF158" s="29">
        <f t="shared" si="185"/>
        <v>26</v>
      </c>
      <c r="AG158" s="29">
        <f t="shared" si="186"/>
        <v>39</v>
      </c>
      <c r="AH158" s="35">
        <f t="shared" si="187"/>
        <v>0</v>
      </c>
      <c r="AI158" s="34">
        <f t="shared" si="54"/>
        <v>-5792</v>
      </c>
      <c r="AJ158" s="34">
        <f t="shared" si="55"/>
        <v>-40550</v>
      </c>
      <c r="AK158" s="30" t="str">
        <f t="shared" si="188"/>
        <v/>
      </c>
      <c r="AL158" s="35">
        <f t="shared" si="160"/>
        <v>0</v>
      </c>
      <c r="AM158" s="35">
        <f t="shared" si="161"/>
        <v>56</v>
      </c>
      <c r="AN158" s="35">
        <f t="shared" si="162"/>
        <v>56</v>
      </c>
      <c r="AO158" s="35">
        <f t="shared" si="163"/>
        <v>0</v>
      </c>
      <c r="AP158" s="35">
        <f t="shared" si="145"/>
        <v>20.577777777777779</v>
      </c>
      <c r="AQ158" s="35">
        <f t="shared" si="189"/>
        <v>0</v>
      </c>
      <c r="AR158" s="28">
        <f t="shared" si="20"/>
        <v>0</v>
      </c>
      <c r="AS158" s="29">
        <f t="shared" si="190"/>
        <v>0</v>
      </c>
      <c r="AT158" s="29">
        <f t="shared" si="191"/>
        <v>0</v>
      </c>
      <c r="AU158" s="35">
        <f t="shared" si="192"/>
        <v>-8</v>
      </c>
      <c r="AV158" s="28">
        <f t="shared" si="24"/>
        <v>-1</v>
      </c>
      <c r="AW158" s="29">
        <f t="shared" si="193"/>
        <v>59</v>
      </c>
      <c r="AX158" s="29">
        <f t="shared" si="194"/>
        <v>52</v>
      </c>
      <c r="AY158" s="35">
        <f t="shared" si="195"/>
        <v>-2</v>
      </c>
      <c r="AZ158" s="28">
        <f t="shared" si="28"/>
        <v>-1</v>
      </c>
      <c r="BA158" s="29">
        <f t="shared" si="196"/>
        <v>59</v>
      </c>
      <c r="BB158" s="29">
        <f t="shared" si="197"/>
        <v>58</v>
      </c>
      <c r="BC158" s="35">
        <f t="shared" si="59"/>
        <v>0</v>
      </c>
      <c r="BD158" s="30" t="str">
        <f>IF($T158=BD$1,MAX(BD$2:BD157)+$AK158,"")</f>
        <v/>
      </c>
      <c r="BE158" s="30" t="str">
        <f>IF($T158=BE$1,MAX(BE$2:BE157)+$AK158,"")</f>
        <v/>
      </c>
      <c r="BF158" s="30" t="str">
        <f>IF($T158=BF$1,MAX(BF$2:BF157)+$AK158,"")</f>
        <v/>
      </c>
      <c r="BG158" s="30" t="str">
        <f>IF($T158=BG$1,MAX(BG$2:BG157)+$AK158,"")</f>
        <v/>
      </c>
      <c r="BH158" s="30" t="str">
        <f>IF($T158=BH$1,MAX(BH$2:BH157)+$AK158,"")</f>
        <v/>
      </c>
      <c r="BI158" s="30" t="str">
        <f>IF($T158=BI$1,MAX(BI$2:BI157)+$AK158,"")</f>
        <v/>
      </c>
      <c r="BJ158" s="30" t="str">
        <f>IF($T158=BJ$1,MAX(BJ$2:BJ157)+$AK158,"")</f>
        <v/>
      </c>
      <c r="BK158" s="30" t="str">
        <f>IF($T158=BK$1,MAX(BK$2:BK157)+$AK158,"")</f>
        <v/>
      </c>
      <c r="BL158" s="30" t="str">
        <f>IF($T158=BL$1,MAX(BL$2:BL157)+$AK158,"")</f>
        <v/>
      </c>
      <c r="BM158" s="30" t="str">
        <f>IF($T158=BM$1,MAX(BM$2:BM157)+$AK158,"")</f>
        <v/>
      </c>
      <c r="BN158" s="30" t="str">
        <f>IF($T158=BN$1,MAX(BN$2:BN157)+$AK158,"")</f>
        <v/>
      </c>
      <c r="BO158" s="30" t="str">
        <f>IF($T158=BO$1,MAX(BO$2:BO157)+$AK158,"")</f>
        <v/>
      </c>
      <c r="BP158" s="30" t="str">
        <f>IF($T158=BP$1,MAX(BP$2:BP157)+$AK158,"")</f>
        <v/>
      </c>
      <c r="BQ158" s="30" t="str">
        <f>IF($T158=BQ$1,MAX(BQ$2:BQ157)+$AK158,"")</f>
        <v/>
      </c>
      <c r="BR158" s="30" t="str">
        <f>IF($T158=BR$1,MAX(BR$2:BR157)+$AK158,"")</f>
        <v/>
      </c>
      <c r="BS158" s="30" t="str">
        <f>IF($T158=BS$1,MAX(BS$2:BS157)+$AK158,"")</f>
        <v/>
      </c>
      <c r="BT158" s="30" t="str">
        <f>IF($T158=BT$1,MAX(BT$2:BT157)+$AK158,"")</f>
        <v/>
      </c>
    </row>
    <row r="159" spans="1:72" x14ac:dyDescent="0.2">
      <c r="A159" s="71">
        <f t="shared" si="173"/>
        <v>11811</v>
      </c>
      <c r="B159" s="23">
        <f t="shared" si="63"/>
        <v>0</v>
      </c>
      <c r="C159" s="29" t="str">
        <f t="shared" si="175"/>
        <v/>
      </c>
      <c r="D159" s="142"/>
      <c r="E159" s="143"/>
      <c r="F159" s="150"/>
      <c r="G159" s="138"/>
      <c r="H159" s="138"/>
      <c r="I159" s="1"/>
      <c r="J159" s="145"/>
      <c r="K159" s="151"/>
      <c r="L159" s="31" t="str">
        <f t="shared" si="174"/>
        <v/>
      </c>
      <c r="M159" s="30" t="str">
        <f t="shared" si="49"/>
        <v/>
      </c>
      <c r="N159" s="32" t="str">
        <f t="shared" si="176"/>
        <v/>
      </c>
      <c r="O159" s="32" t="str">
        <f t="shared" si="177"/>
        <v/>
      </c>
      <c r="P159" s="33" t="str">
        <f t="shared" si="144"/>
        <v/>
      </c>
      <c r="R159" s="30" t="str">
        <f t="shared" si="50"/>
        <v/>
      </c>
      <c r="U159" s="30" t="str">
        <f t="shared" si="198"/>
        <v/>
      </c>
      <c r="V159" s="32" t="str">
        <f t="shared" si="178"/>
        <v/>
      </c>
      <c r="W159" s="32" t="str">
        <f t="shared" si="179"/>
        <v/>
      </c>
      <c r="X159" s="28">
        <f t="shared" si="180"/>
        <v>11</v>
      </c>
      <c r="Y159" s="29">
        <f t="shared" si="181"/>
        <v>33</v>
      </c>
      <c r="Z159" s="29">
        <f t="shared" si="182"/>
        <v>17</v>
      </c>
      <c r="AA159" s="35" t="str">
        <f t="shared" si="183"/>
        <v/>
      </c>
      <c r="AB159" s="35">
        <f t="shared" si="61"/>
        <v>8</v>
      </c>
      <c r="AC159" s="35">
        <f t="shared" si="62"/>
        <v>41597</v>
      </c>
      <c r="AD159" s="35">
        <f t="shared" si="184"/>
        <v>5199</v>
      </c>
      <c r="AE159" s="28">
        <f t="shared" si="14"/>
        <v>1</v>
      </c>
      <c r="AF159" s="29">
        <f t="shared" si="185"/>
        <v>26</v>
      </c>
      <c r="AG159" s="29">
        <f t="shared" si="186"/>
        <v>39</v>
      </c>
      <c r="AH159" s="35">
        <f t="shared" si="187"/>
        <v>0</v>
      </c>
      <c r="AI159" s="34">
        <f t="shared" si="54"/>
        <v>-5792</v>
      </c>
      <c r="AJ159" s="34">
        <f t="shared" si="55"/>
        <v>-40550</v>
      </c>
      <c r="AK159" s="30" t="str">
        <f t="shared" si="188"/>
        <v/>
      </c>
      <c r="AL159" s="35">
        <f t="shared" si="160"/>
        <v>0</v>
      </c>
      <c r="AM159" s="35">
        <f t="shared" si="161"/>
        <v>56</v>
      </c>
      <c r="AN159" s="35">
        <f t="shared" si="162"/>
        <v>56</v>
      </c>
      <c r="AO159" s="35">
        <f t="shared" si="163"/>
        <v>0</v>
      </c>
      <c r="AP159" s="35">
        <f t="shared" si="145"/>
        <v>20.577777777777779</v>
      </c>
      <c r="AQ159" s="35">
        <f t="shared" si="189"/>
        <v>0</v>
      </c>
      <c r="AR159" s="28">
        <f t="shared" si="20"/>
        <v>0</v>
      </c>
      <c r="AS159" s="29">
        <f t="shared" si="190"/>
        <v>0</v>
      </c>
      <c r="AT159" s="29">
        <f t="shared" si="191"/>
        <v>0</v>
      </c>
      <c r="AU159" s="35">
        <f t="shared" si="192"/>
        <v>-8</v>
      </c>
      <c r="AV159" s="28">
        <f t="shared" si="24"/>
        <v>-1</v>
      </c>
      <c r="AW159" s="29">
        <f t="shared" si="193"/>
        <v>59</v>
      </c>
      <c r="AX159" s="29">
        <f t="shared" si="194"/>
        <v>52</v>
      </c>
      <c r="AY159" s="35">
        <f t="shared" si="195"/>
        <v>-2</v>
      </c>
      <c r="AZ159" s="28">
        <f t="shared" si="28"/>
        <v>-1</v>
      </c>
      <c r="BA159" s="29">
        <f t="shared" si="196"/>
        <v>59</v>
      </c>
      <c r="BB159" s="29">
        <f t="shared" si="197"/>
        <v>58</v>
      </c>
      <c r="BC159" s="35">
        <f t="shared" si="59"/>
        <v>0</v>
      </c>
      <c r="BD159" s="30" t="str">
        <f>IF($T159=BD$1,MAX(BD$2:BD158)+$AK159,"")</f>
        <v/>
      </c>
      <c r="BE159" s="30" t="str">
        <f>IF($T159=BE$1,MAX(BE$2:BE158)+$AK159,"")</f>
        <v/>
      </c>
      <c r="BF159" s="30" t="str">
        <f>IF($T159=BF$1,MAX(BF$2:BF158)+$AK159,"")</f>
        <v/>
      </c>
      <c r="BG159" s="30" t="str">
        <f>IF($T159=BG$1,MAX(BG$2:BG158)+$AK159,"")</f>
        <v/>
      </c>
      <c r="BH159" s="30" t="str">
        <f>IF($T159=BH$1,MAX(BH$2:BH158)+$AK159,"")</f>
        <v/>
      </c>
      <c r="BI159" s="30" t="str">
        <f>IF($T159=BI$1,MAX(BI$2:BI158)+$AK159,"")</f>
        <v/>
      </c>
      <c r="BJ159" s="30" t="str">
        <f>IF($T159=BJ$1,MAX(BJ$2:BJ158)+$AK159,"")</f>
        <v/>
      </c>
      <c r="BK159" s="30" t="str">
        <f>IF($T159=BK$1,MAX(BK$2:BK158)+$AK159,"")</f>
        <v/>
      </c>
      <c r="BL159" s="30" t="str">
        <f>IF($T159=BL$1,MAX(BL$2:BL158)+$AK159,"")</f>
        <v/>
      </c>
      <c r="BM159" s="30" t="str">
        <f>IF($T159=BM$1,MAX(BM$2:BM158)+$AK159,"")</f>
        <v/>
      </c>
      <c r="BN159" s="30" t="str">
        <f>IF($T159=BN$1,MAX(BN$2:BN158)+$AK159,"")</f>
        <v/>
      </c>
      <c r="BO159" s="30" t="str">
        <f>IF($T159=BO$1,MAX(BO$2:BO158)+$AK159,"")</f>
        <v/>
      </c>
      <c r="BP159" s="30" t="str">
        <f>IF($T159=BP$1,MAX(BP$2:BP158)+$AK159,"")</f>
        <v/>
      </c>
      <c r="BQ159" s="30" t="str">
        <f>IF($T159=BQ$1,MAX(BQ$2:BQ158)+$AK159,"")</f>
        <v/>
      </c>
      <c r="BR159" s="30" t="str">
        <f>IF($T159=BR$1,MAX(BR$2:BR158)+$AK159,"")</f>
        <v/>
      </c>
      <c r="BS159" s="30" t="str">
        <f>IF($T159=BS$1,MAX(BS$2:BS158)+$AK159,"")</f>
        <v/>
      </c>
      <c r="BT159" s="30" t="str">
        <f>IF($T159=BT$1,MAX(BT$2:BT158)+$AK159,"")</f>
        <v/>
      </c>
    </row>
    <row r="160" spans="1:72" x14ac:dyDescent="0.2">
      <c r="A160" s="71">
        <f t="shared" si="173"/>
        <v>11911</v>
      </c>
      <c r="B160" s="23">
        <f t="shared" si="63"/>
        <v>0</v>
      </c>
      <c r="C160" s="29" t="str">
        <f t="shared" si="175"/>
        <v/>
      </c>
      <c r="D160" s="142"/>
      <c r="E160" s="143"/>
      <c r="F160" s="150"/>
      <c r="G160" s="138"/>
      <c r="H160" s="138"/>
      <c r="I160" s="1"/>
      <c r="J160" s="145"/>
      <c r="K160" s="151"/>
      <c r="L160" s="31" t="str">
        <f t="shared" si="174"/>
        <v/>
      </c>
      <c r="M160" s="30" t="str">
        <f t="shared" si="49"/>
        <v/>
      </c>
      <c r="N160" s="32" t="str">
        <f t="shared" si="176"/>
        <v/>
      </c>
      <c r="O160" s="32" t="str">
        <f t="shared" si="177"/>
        <v/>
      </c>
      <c r="P160" s="33" t="str">
        <f t="shared" si="144"/>
        <v/>
      </c>
      <c r="R160" s="30" t="str">
        <f t="shared" si="50"/>
        <v/>
      </c>
      <c r="U160" s="30" t="str">
        <f t="shared" si="198"/>
        <v/>
      </c>
      <c r="V160" s="32" t="str">
        <f t="shared" si="178"/>
        <v/>
      </c>
      <c r="W160" s="32" t="str">
        <f t="shared" si="179"/>
        <v/>
      </c>
      <c r="X160" s="28">
        <f t="shared" si="180"/>
        <v>11</v>
      </c>
      <c r="Y160" s="29">
        <f t="shared" si="181"/>
        <v>33</v>
      </c>
      <c r="Z160" s="29">
        <f t="shared" si="182"/>
        <v>17</v>
      </c>
      <c r="AA160" s="35" t="str">
        <f t="shared" si="183"/>
        <v/>
      </c>
      <c r="AB160" s="35">
        <f t="shared" si="61"/>
        <v>8</v>
      </c>
      <c r="AC160" s="35">
        <f t="shared" si="62"/>
        <v>41597</v>
      </c>
      <c r="AD160" s="35">
        <f t="shared" si="184"/>
        <v>5199</v>
      </c>
      <c r="AE160" s="28">
        <f t="shared" si="14"/>
        <v>1</v>
      </c>
      <c r="AF160" s="29">
        <f t="shared" si="185"/>
        <v>26</v>
      </c>
      <c r="AG160" s="29">
        <f t="shared" si="186"/>
        <v>39</v>
      </c>
      <c r="AH160" s="35">
        <f t="shared" si="187"/>
        <v>0</v>
      </c>
      <c r="AI160" s="34">
        <f t="shared" si="54"/>
        <v>-5792</v>
      </c>
      <c r="AJ160" s="34">
        <f t="shared" si="55"/>
        <v>-40550</v>
      </c>
      <c r="AK160" s="30" t="str">
        <f t="shared" si="188"/>
        <v/>
      </c>
      <c r="AL160" s="35">
        <f t="shared" si="160"/>
        <v>0</v>
      </c>
      <c r="AM160" s="35">
        <f t="shared" si="161"/>
        <v>56</v>
      </c>
      <c r="AN160" s="35">
        <f t="shared" si="162"/>
        <v>56</v>
      </c>
      <c r="AO160" s="35">
        <f t="shared" si="163"/>
        <v>0</v>
      </c>
      <c r="AP160" s="35">
        <f t="shared" si="145"/>
        <v>20.577777777777779</v>
      </c>
      <c r="AQ160" s="35">
        <f t="shared" si="189"/>
        <v>0</v>
      </c>
      <c r="AR160" s="28">
        <f t="shared" si="20"/>
        <v>0</v>
      </c>
      <c r="AS160" s="29">
        <f t="shared" si="190"/>
        <v>0</v>
      </c>
      <c r="AT160" s="29">
        <f t="shared" si="191"/>
        <v>0</v>
      </c>
      <c r="AU160" s="35">
        <f t="shared" si="192"/>
        <v>-8</v>
      </c>
      <c r="AV160" s="28">
        <f t="shared" si="24"/>
        <v>-1</v>
      </c>
      <c r="AW160" s="29">
        <f t="shared" si="193"/>
        <v>59</v>
      </c>
      <c r="AX160" s="29">
        <f t="shared" si="194"/>
        <v>52</v>
      </c>
      <c r="AY160" s="35">
        <f t="shared" si="195"/>
        <v>-2</v>
      </c>
      <c r="AZ160" s="28">
        <f t="shared" si="28"/>
        <v>-1</v>
      </c>
      <c r="BA160" s="29">
        <f t="shared" si="196"/>
        <v>59</v>
      </c>
      <c r="BB160" s="29">
        <f t="shared" si="197"/>
        <v>58</v>
      </c>
      <c r="BC160" s="35">
        <f t="shared" si="59"/>
        <v>0</v>
      </c>
      <c r="BD160" s="30" t="str">
        <f>IF($T160=BD$1,MAX(BD$2:BD159)+$AK160,"")</f>
        <v/>
      </c>
      <c r="BE160" s="30" t="str">
        <f>IF($T160=BE$1,MAX(BE$2:BE159)+$AK160,"")</f>
        <v/>
      </c>
      <c r="BF160" s="30" t="str">
        <f>IF($T160=BF$1,MAX(BF$2:BF159)+$AK160,"")</f>
        <v/>
      </c>
      <c r="BG160" s="30" t="str">
        <f>IF($T160=BG$1,MAX(BG$2:BG159)+$AK160,"")</f>
        <v/>
      </c>
      <c r="BH160" s="30" t="str">
        <f>IF($T160=BH$1,MAX(BH$2:BH159)+$AK160,"")</f>
        <v/>
      </c>
      <c r="BI160" s="30" t="str">
        <f>IF($T160=BI$1,MAX(BI$2:BI159)+$AK160,"")</f>
        <v/>
      </c>
      <c r="BJ160" s="30" t="str">
        <f>IF($T160=BJ$1,MAX(BJ$2:BJ159)+$AK160,"")</f>
        <v/>
      </c>
      <c r="BK160" s="30" t="str">
        <f>IF($T160=BK$1,MAX(BK$2:BK159)+$AK160,"")</f>
        <v/>
      </c>
      <c r="BL160" s="30" t="str">
        <f>IF($T160=BL$1,MAX(BL$2:BL159)+$AK160,"")</f>
        <v/>
      </c>
      <c r="BM160" s="30" t="str">
        <f>IF($T160=BM$1,MAX(BM$2:BM159)+$AK160,"")</f>
        <v/>
      </c>
      <c r="BN160" s="30" t="str">
        <f>IF($T160=BN$1,MAX(BN$2:BN159)+$AK160,"")</f>
        <v/>
      </c>
      <c r="BO160" s="30" t="str">
        <f>IF($T160=BO$1,MAX(BO$2:BO159)+$AK160,"")</f>
        <v/>
      </c>
      <c r="BP160" s="30" t="str">
        <f>IF($T160=BP$1,MAX(BP$2:BP159)+$AK160,"")</f>
        <v/>
      </c>
      <c r="BQ160" s="30" t="str">
        <f>IF($T160=BQ$1,MAX(BQ$2:BQ159)+$AK160,"")</f>
        <v/>
      </c>
      <c r="BR160" s="30" t="str">
        <f>IF($T160=BR$1,MAX(BR$2:BR159)+$AK160,"")</f>
        <v/>
      </c>
      <c r="BS160" s="30" t="str">
        <f>IF($T160=BS$1,MAX(BS$2:BS159)+$AK160,"")</f>
        <v/>
      </c>
      <c r="BT160" s="30" t="str">
        <f>IF($T160=BT$1,MAX(BT$2:BT159)+$AK160,"")</f>
        <v/>
      </c>
    </row>
    <row r="161" spans="1:72" x14ac:dyDescent="0.2">
      <c r="A161" s="71">
        <f t="shared" si="173"/>
        <v>12011</v>
      </c>
      <c r="B161" s="23">
        <f t="shared" si="63"/>
        <v>0</v>
      </c>
      <c r="C161" s="29" t="str">
        <f t="shared" si="175"/>
        <v/>
      </c>
      <c r="D161" s="142"/>
      <c r="E161" s="143"/>
      <c r="F161" s="150"/>
      <c r="G161" s="138"/>
      <c r="H161" s="138"/>
      <c r="I161" s="1"/>
      <c r="J161" s="145"/>
      <c r="K161" s="151"/>
      <c r="L161" s="31" t="str">
        <f t="shared" si="174"/>
        <v/>
      </c>
      <c r="M161" s="30" t="str">
        <f t="shared" si="49"/>
        <v/>
      </c>
      <c r="N161" s="32" t="str">
        <f t="shared" si="176"/>
        <v/>
      </c>
      <c r="O161" s="32" t="str">
        <f t="shared" si="177"/>
        <v/>
      </c>
      <c r="P161" s="33" t="str">
        <f t="shared" si="144"/>
        <v/>
      </c>
      <c r="R161" s="30" t="str">
        <f t="shared" si="50"/>
        <v/>
      </c>
      <c r="U161" s="30" t="str">
        <f t="shared" si="198"/>
        <v/>
      </c>
      <c r="V161" s="32" t="str">
        <f t="shared" si="178"/>
        <v/>
      </c>
      <c r="W161" s="32" t="str">
        <f t="shared" si="179"/>
        <v/>
      </c>
      <c r="X161" s="28">
        <f t="shared" si="180"/>
        <v>11</v>
      </c>
      <c r="Y161" s="29">
        <f t="shared" si="181"/>
        <v>33</v>
      </c>
      <c r="Z161" s="29">
        <f t="shared" si="182"/>
        <v>17</v>
      </c>
      <c r="AA161" s="35" t="str">
        <f t="shared" si="183"/>
        <v/>
      </c>
      <c r="AB161" s="35">
        <f t="shared" si="61"/>
        <v>8</v>
      </c>
      <c r="AC161" s="35">
        <f t="shared" si="62"/>
        <v>41597</v>
      </c>
      <c r="AD161" s="35">
        <f t="shared" si="184"/>
        <v>5199</v>
      </c>
      <c r="AE161" s="28">
        <f t="shared" si="14"/>
        <v>1</v>
      </c>
      <c r="AF161" s="29">
        <f t="shared" si="185"/>
        <v>26</v>
      </c>
      <c r="AG161" s="29">
        <f t="shared" si="186"/>
        <v>39</v>
      </c>
      <c r="AH161" s="35">
        <f t="shared" si="187"/>
        <v>0</v>
      </c>
      <c r="AI161" s="34">
        <f t="shared" si="54"/>
        <v>-5792</v>
      </c>
      <c r="AJ161" s="34">
        <f t="shared" si="55"/>
        <v>-40550</v>
      </c>
      <c r="AK161" s="30" t="str">
        <f t="shared" si="188"/>
        <v/>
      </c>
      <c r="AL161" s="35">
        <f t="shared" si="160"/>
        <v>0</v>
      </c>
      <c r="AM161" s="35">
        <f t="shared" si="161"/>
        <v>56</v>
      </c>
      <c r="AN161" s="35">
        <f t="shared" si="162"/>
        <v>56</v>
      </c>
      <c r="AO161" s="35">
        <f t="shared" si="163"/>
        <v>0</v>
      </c>
      <c r="AP161" s="35">
        <f t="shared" si="145"/>
        <v>20.577777777777779</v>
      </c>
      <c r="AQ161" s="35">
        <f t="shared" si="189"/>
        <v>0</v>
      </c>
      <c r="AR161" s="28">
        <f t="shared" si="20"/>
        <v>0</v>
      </c>
      <c r="AS161" s="29">
        <f t="shared" si="190"/>
        <v>0</v>
      </c>
      <c r="AT161" s="29">
        <f t="shared" si="191"/>
        <v>0</v>
      </c>
      <c r="AU161" s="35">
        <f t="shared" si="192"/>
        <v>-8</v>
      </c>
      <c r="AV161" s="28">
        <f t="shared" si="24"/>
        <v>-1</v>
      </c>
      <c r="AW161" s="29">
        <f t="shared" si="193"/>
        <v>59</v>
      </c>
      <c r="AX161" s="29">
        <f t="shared" si="194"/>
        <v>52</v>
      </c>
      <c r="AY161" s="35">
        <f t="shared" si="195"/>
        <v>-2</v>
      </c>
      <c r="AZ161" s="28">
        <f t="shared" si="28"/>
        <v>-1</v>
      </c>
      <c r="BA161" s="29">
        <f t="shared" si="196"/>
        <v>59</v>
      </c>
      <c r="BB161" s="29">
        <f t="shared" si="197"/>
        <v>58</v>
      </c>
      <c r="BC161" s="35">
        <f t="shared" si="59"/>
        <v>0</v>
      </c>
      <c r="BD161" s="30" t="str">
        <f>IF($T161=BD$1,MAX(BD$2:BD160)+$AK161,"")</f>
        <v/>
      </c>
      <c r="BE161" s="30" t="str">
        <f>IF($T161=BE$1,MAX(BE$2:BE160)+$AK161,"")</f>
        <v/>
      </c>
      <c r="BF161" s="30" t="str">
        <f>IF($T161=BF$1,MAX(BF$2:BF160)+$AK161,"")</f>
        <v/>
      </c>
      <c r="BG161" s="30" t="str">
        <f>IF($T161=BG$1,MAX(BG$2:BG160)+$AK161,"")</f>
        <v/>
      </c>
      <c r="BH161" s="30" t="str">
        <f>IF($T161=BH$1,MAX(BH$2:BH160)+$AK161,"")</f>
        <v/>
      </c>
      <c r="BI161" s="30" t="str">
        <f>IF($T161=BI$1,MAX(BI$2:BI160)+$AK161,"")</f>
        <v/>
      </c>
      <c r="BJ161" s="30" t="str">
        <f>IF($T161=BJ$1,MAX(BJ$2:BJ160)+$AK161,"")</f>
        <v/>
      </c>
      <c r="BK161" s="30" t="str">
        <f>IF($T161=BK$1,MAX(BK$2:BK160)+$AK161,"")</f>
        <v/>
      </c>
      <c r="BL161" s="30" t="str">
        <f>IF($T161=BL$1,MAX(BL$2:BL160)+$AK161,"")</f>
        <v/>
      </c>
      <c r="BM161" s="30" t="str">
        <f>IF($T161=BM$1,MAX(BM$2:BM160)+$AK161,"")</f>
        <v/>
      </c>
      <c r="BN161" s="30" t="str">
        <f>IF($T161=BN$1,MAX(BN$2:BN160)+$AK161,"")</f>
        <v/>
      </c>
      <c r="BO161" s="30" t="str">
        <f>IF($T161=BO$1,MAX(BO$2:BO160)+$AK161,"")</f>
        <v/>
      </c>
      <c r="BP161" s="30" t="str">
        <f>IF($T161=BP$1,MAX(BP$2:BP160)+$AK161,"")</f>
        <v/>
      </c>
      <c r="BQ161" s="30" t="str">
        <f>IF($T161=BQ$1,MAX(BQ$2:BQ160)+$AK161,"")</f>
        <v/>
      </c>
      <c r="BR161" s="30" t="str">
        <f>IF($T161=BR$1,MAX(BR$2:BR160)+$AK161,"")</f>
        <v/>
      </c>
      <c r="BS161" s="30" t="str">
        <f>IF($T161=BS$1,MAX(BS$2:BS160)+$AK161,"")</f>
        <v/>
      </c>
      <c r="BT161" s="30" t="str">
        <f>IF($T161=BT$1,MAX(BT$2:BT160)+$AK161,"")</f>
        <v/>
      </c>
    </row>
    <row r="162" spans="1:72" x14ac:dyDescent="0.2">
      <c r="A162" s="71">
        <f t="shared" si="173"/>
        <v>12111</v>
      </c>
      <c r="B162" s="23">
        <f t="shared" si="63"/>
        <v>0</v>
      </c>
      <c r="C162" s="29" t="str">
        <f t="shared" si="175"/>
        <v/>
      </c>
      <c r="D162" s="142"/>
      <c r="E162" s="143"/>
      <c r="F162" s="150"/>
      <c r="G162" s="138"/>
      <c r="H162" s="138"/>
      <c r="I162" s="1"/>
      <c r="J162" s="145"/>
      <c r="K162" s="151"/>
      <c r="L162" s="31" t="str">
        <f t="shared" si="174"/>
        <v/>
      </c>
      <c r="M162" s="30" t="str">
        <f t="shared" si="49"/>
        <v/>
      </c>
      <c r="N162" s="32" t="str">
        <f t="shared" si="176"/>
        <v/>
      </c>
      <c r="O162" s="32" t="str">
        <f t="shared" si="177"/>
        <v/>
      </c>
      <c r="P162" s="33" t="str">
        <f t="shared" si="144"/>
        <v/>
      </c>
      <c r="R162" s="30" t="str">
        <f t="shared" si="50"/>
        <v/>
      </c>
      <c r="U162" s="30" t="str">
        <f t="shared" si="198"/>
        <v/>
      </c>
      <c r="V162" s="32" t="str">
        <f t="shared" si="178"/>
        <v/>
      </c>
      <c r="W162" s="32" t="str">
        <f t="shared" si="179"/>
        <v/>
      </c>
      <c r="X162" s="28">
        <f t="shared" si="180"/>
        <v>11</v>
      </c>
      <c r="Y162" s="29">
        <f t="shared" si="181"/>
        <v>33</v>
      </c>
      <c r="Z162" s="29">
        <f t="shared" si="182"/>
        <v>17</v>
      </c>
      <c r="AA162" s="35" t="str">
        <f t="shared" si="183"/>
        <v/>
      </c>
      <c r="AB162" s="35">
        <f t="shared" si="61"/>
        <v>8</v>
      </c>
      <c r="AC162" s="35">
        <f t="shared" si="62"/>
        <v>41597</v>
      </c>
      <c r="AD162" s="35">
        <f t="shared" si="184"/>
        <v>5199</v>
      </c>
      <c r="AE162" s="28">
        <f t="shared" si="14"/>
        <v>1</v>
      </c>
      <c r="AF162" s="29">
        <f t="shared" si="185"/>
        <v>26</v>
      </c>
      <c r="AG162" s="29">
        <f t="shared" si="186"/>
        <v>39</v>
      </c>
      <c r="AH162" s="35">
        <f t="shared" si="187"/>
        <v>0</v>
      </c>
      <c r="AI162" s="34">
        <f t="shared" si="54"/>
        <v>-5792</v>
      </c>
      <c r="AJ162" s="34">
        <f t="shared" si="55"/>
        <v>-40550</v>
      </c>
      <c r="AK162" s="30" t="str">
        <f t="shared" si="188"/>
        <v/>
      </c>
      <c r="AL162" s="35">
        <f t="shared" si="160"/>
        <v>0</v>
      </c>
      <c r="AM162" s="35">
        <f t="shared" si="161"/>
        <v>56</v>
      </c>
      <c r="AN162" s="35">
        <f t="shared" si="162"/>
        <v>56</v>
      </c>
      <c r="AO162" s="35">
        <f t="shared" si="163"/>
        <v>0</v>
      </c>
      <c r="AP162" s="35">
        <f t="shared" si="145"/>
        <v>20.577777777777779</v>
      </c>
      <c r="AQ162" s="35">
        <f t="shared" si="189"/>
        <v>0</v>
      </c>
      <c r="AR162" s="28">
        <f t="shared" si="20"/>
        <v>0</v>
      </c>
      <c r="AS162" s="29">
        <f t="shared" si="190"/>
        <v>0</v>
      </c>
      <c r="AT162" s="29">
        <f t="shared" si="191"/>
        <v>0</v>
      </c>
      <c r="AU162" s="35">
        <f t="shared" si="192"/>
        <v>-8</v>
      </c>
      <c r="AV162" s="28">
        <f t="shared" si="24"/>
        <v>-1</v>
      </c>
      <c r="AW162" s="29">
        <f t="shared" si="193"/>
        <v>59</v>
      </c>
      <c r="AX162" s="29">
        <f t="shared" si="194"/>
        <v>52</v>
      </c>
      <c r="AY162" s="35">
        <f t="shared" si="195"/>
        <v>-2</v>
      </c>
      <c r="AZ162" s="28">
        <f t="shared" si="28"/>
        <v>-1</v>
      </c>
      <c r="BA162" s="29">
        <f t="shared" si="196"/>
        <v>59</v>
      </c>
      <c r="BB162" s="29">
        <f t="shared" si="197"/>
        <v>58</v>
      </c>
      <c r="BC162" s="35">
        <f t="shared" si="59"/>
        <v>0</v>
      </c>
      <c r="BD162" s="30" t="str">
        <f>IF($T162=BD$1,MAX(BD$2:BD161)+$AK162,"")</f>
        <v/>
      </c>
      <c r="BE162" s="30" t="str">
        <f>IF($T162=BE$1,MAX(BE$2:BE161)+$AK162,"")</f>
        <v/>
      </c>
      <c r="BF162" s="30" t="str">
        <f>IF($T162=BF$1,MAX(BF$2:BF161)+$AK162,"")</f>
        <v/>
      </c>
      <c r="BG162" s="30" t="str">
        <f>IF($T162=BG$1,MAX(BG$2:BG161)+$AK162,"")</f>
        <v/>
      </c>
      <c r="BH162" s="30" t="str">
        <f>IF($T162=BH$1,MAX(BH$2:BH161)+$AK162,"")</f>
        <v/>
      </c>
      <c r="BI162" s="30" t="str">
        <f>IF($T162=BI$1,MAX(BI$2:BI161)+$AK162,"")</f>
        <v/>
      </c>
      <c r="BJ162" s="30" t="str">
        <f>IF($T162=BJ$1,MAX(BJ$2:BJ161)+$AK162,"")</f>
        <v/>
      </c>
      <c r="BK162" s="30" t="str">
        <f>IF($T162=BK$1,MAX(BK$2:BK161)+$AK162,"")</f>
        <v/>
      </c>
      <c r="BL162" s="30" t="str">
        <f>IF($T162=BL$1,MAX(BL$2:BL161)+$AK162,"")</f>
        <v/>
      </c>
      <c r="BM162" s="30" t="str">
        <f>IF($T162=BM$1,MAX(BM$2:BM161)+$AK162,"")</f>
        <v/>
      </c>
      <c r="BN162" s="30" t="str">
        <f>IF($T162=BN$1,MAX(BN$2:BN161)+$AK162,"")</f>
        <v/>
      </c>
      <c r="BO162" s="30" t="str">
        <f>IF($T162=BO$1,MAX(BO$2:BO161)+$AK162,"")</f>
        <v/>
      </c>
      <c r="BP162" s="30" t="str">
        <f>IF($T162=BP$1,MAX(BP$2:BP161)+$AK162,"")</f>
        <v/>
      </c>
      <c r="BQ162" s="30" t="str">
        <f>IF($T162=BQ$1,MAX(BQ$2:BQ161)+$AK162,"")</f>
        <v/>
      </c>
      <c r="BR162" s="30" t="str">
        <f>IF($T162=BR$1,MAX(BR$2:BR161)+$AK162,"")</f>
        <v/>
      </c>
      <c r="BS162" s="30" t="str">
        <f>IF($T162=BS$1,MAX(BS$2:BS161)+$AK162,"")</f>
        <v/>
      </c>
      <c r="BT162" s="30" t="str">
        <f>IF($T162=BT$1,MAX(BT$2:BT161)+$AK162,"")</f>
        <v/>
      </c>
    </row>
    <row r="163" spans="1:72" x14ac:dyDescent="0.2">
      <c r="A163" s="71">
        <f t="shared" si="173"/>
        <v>12211</v>
      </c>
      <c r="B163" s="23">
        <f t="shared" si="63"/>
        <v>0</v>
      </c>
      <c r="C163" s="29" t="str">
        <f t="shared" si="175"/>
        <v/>
      </c>
      <c r="D163" s="142"/>
      <c r="E163" s="143"/>
      <c r="F163" s="150"/>
      <c r="G163" s="138"/>
      <c r="H163" s="138"/>
      <c r="I163" s="1"/>
      <c r="J163" s="145"/>
      <c r="K163" s="231"/>
      <c r="L163" s="31" t="str">
        <f t="shared" si="174"/>
        <v/>
      </c>
      <c r="M163" s="30" t="str">
        <f t="shared" si="49"/>
        <v/>
      </c>
      <c r="N163" s="32" t="str">
        <f t="shared" si="176"/>
        <v/>
      </c>
      <c r="O163" s="32" t="str">
        <f t="shared" si="177"/>
        <v/>
      </c>
      <c r="P163" s="33" t="str">
        <f t="shared" si="144"/>
        <v/>
      </c>
      <c r="R163" s="30" t="str">
        <f t="shared" si="50"/>
        <v/>
      </c>
      <c r="U163" s="30" t="str">
        <f t="shared" si="198"/>
        <v/>
      </c>
      <c r="V163" s="32" t="str">
        <f t="shared" si="178"/>
        <v/>
      </c>
      <c r="W163" s="32" t="str">
        <f t="shared" si="179"/>
        <v/>
      </c>
      <c r="X163" s="28">
        <f t="shared" si="180"/>
        <v>11</v>
      </c>
      <c r="Y163" s="29">
        <f t="shared" si="181"/>
        <v>33</v>
      </c>
      <c r="Z163" s="29">
        <f t="shared" si="182"/>
        <v>17</v>
      </c>
      <c r="AA163" s="35" t="str">
        <f t="shared" si="183"/>
        <v/>
      </c>
      <c r="AB163" s="35">
        <f t="shared" si="61"/>
        <v>8</v>
      </c>
      <c r="AC163" s="35">
        <f t="shared" si="62"/>
        <v>41597</v>
      </c>
      <c r="AD163" s="35">
        <f t="shared" si="184"/>
        <v>5199</v>
      </c>
      <c r="AE163" s="28">
        <f t="shared" si="14"/>
        <v>1</v>
      </c>
      <c r="AF163" s="29">
        <f t="shared" si="185"/>
        <v>26</v>
      </c>
      <c r="AG163" s="29">
        <f t="shared" si="186"/>
        <v>39</v>
      </c>
      <c r="AH163" s="35">
        <f t="shared" si="187"/>
        <v>0</v>
      </c>
      <c r="AI163" s="34">
        <f t="shared" si="54"/>
        <v>-5792</v>
      </c>
      <c r="AJ163" s="34">
        <f t="shared" si="55"/>
        <v>-40550</v>
      </c>
      <c r="AK163" s="30" t="str">
        <f t="shared" si="188"/>
        <v/>
      </c>
      <c r="AL163" s="35">
        <f t="shared" si="160"/>
        <v>0</v>
      </c>
      <c r="AM163" s="35">
        <f t="shared" si="161"/>
        <v>56</v>
      </c>
      <c r="AN163" s="35">
        <f t="shared" si="162"/>
        <v>56</v>
      </c>
      <c r="AO163" s="35">
        <f t="shared" si="163"/>
        <v>0</v>
      </c>
      <c r="AP163" s="35">
        <f t="shared" si="145"/>
        <v>20.577777777777779</v>
      </c>
      <c r="AQ163" s="35">
        <f t="shared" si="189"/>
        <v>0</v>
      </c>
      <c r="AR163" s="28">
        <f t="shared" si="20"/>
        <v>0</v>
      </c>
      <c r="AS163" s="29">
        <f t="shared" si="190"/>
        <v>0</v>
      </c>
      <c r="AT163" s="29">
        <f t="shared" si="191"/>
        <v>0</v>
      </c>
      <c r="AU163" s="35">
        <f t="shared" si="192"/>
        <v>-8</v>
      </c>
      <c r="AV163" s="28">
        <f t="shared" si="24"/>
        <v>-1</v>
      </c>
      <c r="AW163" s="29">
        <f t="shared" si="193"/>
        <v>59</v>
      </c>
      <c r="AX163" s="29">
        <f t="shared" si="194"/>
        <v>52</v>
      </c>
      <c r="AY163" s="35">
        <f t="shared" si="195"/>
        <v>-2</v>
      </c>
      <c r="AZ163" s="28">
        <f t="shared" si="28"/>
        <v>-1</v>
      </c>
      <c r="BA163" s="29">
        <f t="shared" si="196"/>
        <v>59</v>
      </c>
      <c r="BB163" s="29">
        <f t="shared" si="197"/>
        <v>58</v>
      </c>
      <c r="BC163" s="35">
        <f t="shared" si="59"/>
        <v>0</v>
      </c>
      <c r="BD163" s="30" t="str">
        <f>IF($T163=BD$1,MAX(BD$2:BD162)+$AK163,"")</f>
        <v/>
      </c>
      <c r="BE163" s="30" t="str">
        <f>IF($T163=BE$1,MAX(BE$2:BE162)+$AK163,"")</f>
        <v/>
      </c>
      <c r="BF163" s="30" t="str">
        <f>IF($T163=BF$1,MAX(BF$2:BF162)+$AK163,"")</f>
        <v/>
      </c>
      <c r="BG163" s="30" t="str">
        <f>IF($T163=BG$1,MAX(BG$2:BG162)+$AK163,"")</f>
        <v/>
      </c>
      <c r="BH163" s="30" t="str">
        <f>IF($T163=BH$1,MAX(BH$2:BH162)+$AK163,"")</f>
        <v/>
      </c>
      <c r="BI163" s="30" t="str">
        <f>IF($T163=BI$1,MAX(BI$2:BI162)+$AK163,"")</f>
        <v/>
      </c>
      <c r="BJ163" s="30" t="str">
        <f>IF($T163=BJ$1,MAX(BJ$2:BJ162)+$AK163,"")</f>
        <v/>
      </c>
      <c r="BK163" s="30" t="str">
        <f>IF($T163=BK$1,MAX(BK$2:BK162)+$AK163,"")</f>
        <v/>
      </c>
      <c r="BL163" s="30" t="str">
        <f>IF($T163=BL$1,MAX(BL$2:BL162)+$AK163,"")</f>
        <v/>
      </c>
      <c r="BM163" s="30" t="str">
        <f>IF($T163=BM$1,MAX(BM$2:BM162)+$AK163,"")</f>
        <v/>
      </c>
      <c r="BN163" s="30" t="str">
        <f>IF($T163=BN$1,MAX(BN$2:BN162)+$AK163,"")</f>
        <v/>
      </c>
      <c r="BO163" s="30" t="str">
        <f>IF($T163=BO$1,MAX(BO$2:BO162)+$AK163,"")</f>
        <v/>
      </c>
      <c r="BP163" s="30" t="str">
        <f>IF($T163=BP$1,MAX(BP$2:BP162)+$AK163,"")</f>
        <v/>
      </c>
      <c r="BQ163" s="30" t="str">
        <f>IF($T163=BQ$1,MAX(BQ$2:BQ162)+$AK163,"")</f>
        <v/>
      </c>
      <c r="BR163" s="30" t="str">
        <f>IF($T163=BR$1,MAX(BR$2:BR162)+$AK163,"")</f>
        <v/>
      </c>
      <c r="BS163" s="30" t="str">
        <f>IF($T163=BS$1,MAX(BS$2:BS162)+$AK163,"")</f>
        <v/>
      </c>
      <c r="BT163" s="30" t="str">
        <f>IF($T163=BT$1,MAX(BT$2:BT162)+$AK163,"")</f>
        <v/>
      </c>
    </row>
    <row r="164" spans="1:72" x14ac:dyDescent="0.2">
      <c r="A164" s="71">
        <f t="shared" si="173"/>
        <v>12311</v>
      </c>
      <c r="B164" s="23">
        <f t="shared" si="63"/>
        <v>0</v>
      </c>
      <c r="C164" s="29" t="str">
        <f t="shared" si="175"/>
        <v/>
      </c>
      <c r="D164" s="142"/>
      <c r="E164" s="143"/>
      <c r="F164" s="150"/>
      <c r="G164" s="138"/>
      <c r="H164" s="138"/>
      <c r="I164" s="1"/>
      <c r="J164" s="145"/>
      <c r="K164" s="151"/>
      <c r="L164" s="31" t="str">
        <f t="shared" si="174"/>
        <v/>
      </c>
      <c r="M164" s="30" t="str">
        <f t="shared" si="49"/>
        <v/>
      </c>
      <c r="N164" s="32" t="str">
        <f t="shared" si="176"/>
        <v/>
      </c>
      <c r="O164" s="32" t="str">
        <f t="shared" si="177"/>
        <v/>
      </c>
      <c r="P164" s="33" t="str">
        <f t="shared" si="144"/>
        <v/>
      </c>
      <c r="R164" s="30" t="str">
        <f t="shared" si="50"/>
        <v/>
      </c>
      <c r="U164" s="30" t="str">
        <f t="shared" si="198"/>
        <v/>
      </c>
      <c r="V164" s="32" t="str">
        <f t="shared" si="178"/>
        <v/>
      </c>
      <c r="W164" s="32" t="str">
        <f t="shared" si="179"/>
        <v/>
      </c>
      <c r="X164" s="28">
        <f t="shared" si="180"/>
        <v>11</v>
      </c>
      <c r="Y164" s="29">
        <f t="shared" si="181"/>
        <v>33</v>
      </c>
      <c r="Z164" s="29">
        <f t="shared" si="182"/>
        <v>17</v>
      </c>
      <c r="AA164" s="35" t="str">
        <f t="shared" si="183"/>
        <v/>
      </c>
      <c r="AB164" s="35">
        <f t="shared" si="61"/>
        <v>8</v>
      </c>
      <c r="AC164" s="35">
        <f t="shared" si="62"/>
        <v>41597</v>
      </c>
      <c r="AD164" s="35">
        <f t="shared" si="184"/>
        <v>5199</v>
      </c>
      <c r="AE164" s="28">
        <f t="shared" si="14"/>
        <v>1</v>
      </c>
      <c r="AF164" s="29">
        <f t="shared" si="185"/>
        <v>26</v>
      </c>
      <c r="AG164" s="29">
        <f t="shared" si="186"/>
        <v>39</v>
      </c>
      <c r="AH164" s="35">
        <f t="shared" si="187"/>
        <v>0</v>
      </c>
      <c r="AI164" s="34">
        <f t="shared" si="54"/>
        <v>-5792</v>
      </c>
      <c r="AJ164" s="34">
        <f t="shared" si="55"/>
        <v>-40550</v>
      </c>
      <c r="AK164" s="30" t="str">
        <f t="shared" si="188"/>
        <v/>
      </c>
      <c r="AL164" s="35">
        <f t="shared" si="160"/>
        <v>0</v>
      </c>
      <c r="AM164" s="35">
        <f t="shared" si="161"/>
        <v>56</v>
      </c>
      <c r="AN164" s="35">
        <f t="shared" si="162"/>
        <v>56</v>
      </c>
      <c r="AO164" s="35">
        <f t="shared" si="163"/>
        <v>0</v>
      </c>
      <c r="AP164" s="35">
        <f t="shared" si="145"/>
        <v>20.577777777777779</v>
      </c>
      <c r="AQ164" s="35">
        <f t="shared" si="189"/>
        <v>0</v>
      </c>
      <c r="AR164" s="28">
        <f t="shared" si="20"/>
        <v>0</v>
      </c>
      <c r="AS164" s="29">
        <f t="shared" si="190"/>
        <v>0</v>
      </c>
      <c r="AT164" s="29">
        <f t="shared" si="191"/>
        <v>0</v>
      </c>
      <c r="AU164" s="35">
        <f t="shared" si="192"/>
        <v>-8</v>
      </c>
      <c r="AV164" s="28">
        <f t="shared" si="24"/>
        <v>-1</v>
      </c>
      <c r="AW164" s="29">
        <f t="shared" si="193"/>
        <v>59</v>
      </c>
      <c r="AX164" s="29">
        <f t="shared" si="194"/>
        <v>52</v>
      </c>
      <c r="AY164" s="35">
        <f t="shared" si="195"/>
        <v>-2</v>
      </c>
      <c r="AZ164" s="28">
        <f t="shared" si="28"/>
        <v>-1</v>
      </c>
      <c r="BA164" s="29">
        <f t="shared" si="196"/>
        <v>59</v>
      </c>
      <c r="BB164" s="29">
        <f t="shared" si="197"/>
        <v>58</v>
      </c>
      <c r="BC164" s="35">
        <f t="shared" si="59"/>
        <v>0</v>
      </c>
      <c r="BD164" s="30" t="str">
        <f>IF($T164=BD$1,MAX(BD$2:BD163)+$AK164,"")</f>
        <v/>
      </c>
      <c r="BE164" s="30" t="str">
        <f>IF($T164=BE$1,MAX(BE$2:BE163)+$AK164,"")</f>
        <v/>
      </c>
      <c r="BF164" s="30" t="str">
        <f>IF($T164=BF$1,MAX(BF$2:BF163)+$AK164,"")</f>
        <v/>
      </c>
      <c r="BG164" s="30" t="str">
        <f>IF($T164=BG$1,MAX(BG$2:BG163)+$AK164,"")</f>
        <v/>
      </c>
      <c r="BH164" s="30" t="str">
        <f>IF($T164=BH$1,MAX(BH$2:BH163)+$AK164,"")</f>
        <v/>
      </c>
      <c r="BI164" s="30" t="str">
        <f>IF($T164=BI$1,MAX(BI$2:BI163)+$AK164,"")</f>
        <v/>
      </c>
      <c r="BJ164" s="30" t="str">
        <f>IF($T164=BJ$1,MAX(BJ$2:BJ163)+$AK164,"")</f>
        <v/>
      </c>
      <c r="BK164" s="30" t="str">
        <f>IF($T164=BK$1,MAX(BK$2:BK163)+$AK164,"")</f>
        <v/>
      </c>
      <c r="BL164" s="30" t="str">
        <f>IF($T164=BL$1,MAX(BL$2:BL163)+$AK164,"")</f>
        <v/>
      </c>
      <c r="BM164" s="30" t="str">
        <f>IF($T164=BM$1,MAX(BM$2:BM163)+$AK164,"")</f>
        <v/>
      </c>
      <c r="BN164" s="30" t="str">
        <f>IF($T164=BN$1,MAX(BN$2:BN163)+$AK164,"")</f>
        <v/>
      </c>
      <c r="BO164" s="30" t="str">
        <f>IF($T164=BO$1,MAX(BO$2:BO163)+$AK164,"")</f>
        <v/>
      </c>
      <c r="BP164" s="30" t="str">
        <f>IF($T164=BP$1,MAX(BP$2:BP163)+$AK164,"")</f>
        <v/>
      </c>
      <c r="BQ164" s="30" t="str">
        <f>IF($T164=BQ$1,MAX(BQ$2:BQ163)+$AK164,"")</f>
        <v/>
      </c>
      <c r="BR164" s="30" t="str">
        <f>IF($T164=BR$1,MAX(BR$2:BR163)+$AK164,"")</f>
        <v/>
      </c>
      <c r="BS164" s="30" t="str">
        <f>IF($T164=BS$1,MAX(BS$2:BS163)+$AK164,"")</f>
        <v/>
      </c>
      <c r="BT164" s="30" t="str">
        <f>IF($T164=BT$1,MAX(BT$2:BT163)+$AK164,"")</f>
        <v/>
      </c>
    </row>
    <row r="165" spans="1:72" x14ac:dyDescent="0.2">
      <c r="A165" s="71">
        <f t="shared" si="173"/>
        <v>12411</v>
      </c>
      <c r="B165" s="23">
        <f t="shared" si="63"/>
        <v>0</v>
      </c>
      <c r="C165" s="29" t="str">
        <f t="shared" si="175"/>
        <v/>
      </c>
      <c r="D165" s="142"/>
      <c r="E165" s="143"/>
      <c r="F165" s="150"/>
      <c r="G165" s="138"/>
      <c r="H165" s="138"/>
      <c r="I165" s="1"/>
      <c r="J165" s="145"/>
      <c r="K165" s="151"/>
      <c r="L165" s="31" t="str">
        <f t="shared" si="174"/>
        <v/>
      </c>
      <c r="M165" s="30" t="str">
        <f t="shared" si="49"/>
        <v/>
      </c>
      <c r="N165" s="32" t="str">
        <f t="shared" si="176"/>
        <v/>
      </c>
      <c r="O165" s="32" t="str">
        <f t="shared" si="177"/>
        <v/>
      </c>
      <c r="P165" s="33" t="str">
        <f t="shared" si="144"/>
        <v/>
      </c>
      <c r="R165" s="30" t="str">
        <f t="shared" si="50"/>
        <v/>
      </c>
      <c r="U165" s="30" t="str">
        <f t="shared" si="198"/>
        <v/>
      </c>
      <c r="V165" s="32" t="str">
        <f t="shared" si="178"/>
        <v/>
      </c>
      <c r="W165" s="32" t="str">
        <f t="shared" si="179"/>
        <v/>
      </c>
      <c r="X165" s="28">
        <f t="shared" si="180"/>
        <v>11</v>
      </c>
      <c r="Y165" s="29">
        <f t="shared" si="181"/>
        <v>33</v>
      </c>
      <c r="Z165" s="29">
        <f t="shared" si="182"/>
        <v>17</v>
      </c>
      <c r="AA165" s="35" t="str">
        <f t="shared" si="183"/>
        <v/>
      </c>
      <c r="AB165" s="35">
        <f t="shared" si="61"/>
        <v>8</v>
      </c>
      <c r="AC165" s="35">
        <f t="shared" si="62"/>
        <v>41597</v>
      </c>
      <c r="AD165" s="35">
        <f t="shared" si="184"/>
        <v>5199</v>
      </c>
      <c r="AE165" s="28">
        <f t="shared" si="14"/>
        <v>1</v>
      </c>
      <c r="AF165" s="29">
        <f t="shared" si="185"/>
        <v>26</v>
      </c>
      <c r="AG165" s="29">
        <f t="shared" si="186"/>
        <v>39</v>
      </c>
      <c r="AH165" s="35">
        <f t="shared" si="187"/>
        <v>0</v>
      </c>
      <c r="AI165" s="34">
        <f t="shared" si="54"/>
        <v>-5792</v>
      </c>
      <c r="AJ165" s="34">
        <f t="shared" si="55"/>
        <v>-40550</v>
      </c>
      <c r="AK165" s="30" t="str">
        <f t="shared" si="188"/>
        <v/>
      </c>
      <c r="AL165" s="35">
        <f t="shared" si="160"/>
        <v>0</v>
      </c>
      <c r="AM165" s="35">
        <f t="shared" si="161"/>
        <v>56</v>
      </c>
      <c r="AN165" s="35">
        <f t="shared" si="162"/>
        <v>56</v>
      </c>
      <c r="AO165" s="35">
        <f t="shared" si="163"/>
        <v>0</v>
      </c>
      <c r="AP165" s="35">
        <f t="shared" si="145"/>
        <v>20.577777777777779</v>
      </c>
      <c r="AQ165" s="35">
        <f t="shared" si="189"/>
        <v>0</v>
      </c>
      <c r="AR165" s="28">
        <f t="shared" si="20"/>
        <v>0</v>
      </c>
      <c r="AS165" s="29">
        <f t="shared" si="190"/>
        <v>0</v>
      </c>
      <c r="AT165" s="29">
        <f t="shared" si="191"/>
        <v>0</v>
      </c>
      <c r="AU165" s="35">
        <f t="shared" si="192"/>
        <v>-8</v>
      </c>
      <c r="AV165" s="28">
        <f t="shared" si="24"/>
        <v>-1</v>
      </c>
      <c r="AW165" s="29">
        <f t="shared" si="193"/>
        <v>59</v>
      </c>
      <c r="AX165" s="29">
        <f t="shared" si="194"/>
        <v>52</v>
      </c>
      <c r="AY165" s="35">
        <f t="shared" si="195"/>
        <v>-2</v>
      </c>
      <c r="AZ165" s="28">
        <f t="shared" si="28"/>
        <v>-1</v>
      </c>
      <c r="BA165" s="29">
        <f t="shared" si="196"/>
        <v>59</v>
      </c>
      <c r="BB165" s="29">
        <f t="shared" si="197"/>
        <v>58</v>
      </c>
      <c r="BC165" s="35">
        <f t="shared" si="59"/>
        <v>0</v>
      </c>
      <c r="BD165" s="30" t="str">
        <f>IF($T165=BD$1,MAX(BD$2:BD164)+$AK165,"")</f>
        <v/>
      </c>
      <c r="BE165" s="30" t="str">
        <f>IF($T165=BE$1,MAX(BE$2:BE164)+$AK165,"")</f>
        <v/>
      </c>
      <c r="BF165" s="30" t="str">
        <f>IF($T165=BF$1,MAX(BF$2:BF164)+$AK165,"")</f>
        <v/>
      </c>
      <c r="BG165" s="30" t="str">
        <f>IF($T165=BG$1,MAX(BG$2:BG164)+$AK165,"")</f>
        <v/>
      </c>
      <c r="BH165" s="30" t="str">
        <f>IF($T165=BH$1,MAX(BH$2:BH164)+$AK165,"")</f>
        <v/>
      </c>
      <c r="BI165" s="30" t="str">
        <f>IF($T165=BI$1,MAX(BI$2:BI164)+$AK165,"")</f>
        <v/>
      </c>
      <c r="BJ165" s="30" t="str">
        <f>IF($T165=BJ$1,MAX(BJ$2:BJ164)+$AK165,"")</f>
        <v/>
      </c>
      <c r="BK165" s="30" t="str">
        <f>IF($T165=BK$1,MAX(BK$2:BK164)+$AK165,"")</f>
        <v/>
      </c>
      <c r="BL165" s="30" t="str">
        <f>IF($T165=BL$1,MAX(BL$2:BL164)+$AK165,"")</f>
        <v/>
      </c>
      <c r="BM165" s="30" t="str">
        <f>IF($T165=BM$1,MAX(BM$2:BM164)+$AK165,"")</f>
        <v/>
      </c>
      <c r="BN165" s="30" t="str">
        <f>IF($T165=BN$1,MAX(BN$2:BN164)+$AK165,"")</f>
        <v/>
      </c>
      <c r="BO165" s="30" t="str">
        <f>IF($T165=BO$1,MAX(BO$2:BO164)+$AK165,"")</f>
        <v/>
      </c>
      <c r="BP165" s="30" t="str">
        <f>IF($T165=BP$1,MAX(BP$2:BP164)+$AK165,"")</f>
        <v/>
      </c>
      <c r="BQ165" s="30" t="str">
        <f>IF($T165=BQ$1,MAX(BQ$2:BQ164)+$AK165,"")</f>
        <v/>
      </c>
      <c r="BR165" s="30" t="str">
        <f>IF($T165=BR$1,MAX(BR$2:BR164)+$AK165,"")</f>
        <v/>
      </c>
      <c r="BS165" s="30" t="str">
        <f>IF($T165=BS$1,MAX(BS$2:BS164)+$AK165,"")</f>
        <v/>
      </c>
      <c r="BT165" s="30" t="str">
        <f>IF($T165=BT$1,MAX(BT$2:BT164)+$AK165,"")</f>
        <v/>
      </c>
    </row>
    <row r="166" spans="1:72" x14ac:dyDescent="0.2">
      <c r="A166" s="71">
        <f t="shared" ref="A166:A198" si="199">IF(D166="",A165+100,AI166*100+YEAR(D166)-2000)</f>
        <v>12511</v>
      </c>
      <c r="B166" s="23">
        <f t="shared" si="63"/>
        <v>0</v>
      </c>
      <c r="C166" s="29" t="str">
        <f t="shared" ref="C166:C198" si="200">IF(AH166=1,"So",IF(AH166=2,"Mo",IF(AH166=3,"Di",IF(AH166=4,"Mi",IF(AH166=5,"Do",IF(AH166=6,"Fr",IF(AH166=7,"Sa",IF(D166=0,""))))))))</f>
        <v/>
      </c>
      <c r="D166" s="142"/>
      <c r="E166" s="143"/>
      <c r="F166" s="150"/>
      <c r="G166" s="138"/>
      <c r="H166" s="138"/>
      <c r="I166" s="1"/>
      <c r="J166" s="145"/>
      <c r="K166" s="151"/>
      <c r="L166" s="31" t="str">
        <f t="shared" si="174"/>
        <v/>
      </c>
      <c r="M166" s="30" t="str">
        <f t="shared" ref="M166:M208" si="201">IF(L166="l",AL166,(IF(L166="s",AN166,(IF(L166="r",AO166,(IF(L166="k",AM166,(IF(L166="b",AP166,(IF(L166="g",BC166,(IF(L166="","")))))))))))))</f>
        <v/>
      </c>
      <c r="N166" s="32" t="str">
        <f t="shared" si="176"/>
        <v/>
      </c>
      <c r="O166" s="32" t="str">
        <f t="shared" si="177"/>
        <v/>
      </c>
      <c r="P166" s="33" t="str">
        <f t="shared" si="144"/>
        <v/>
      </c>
      <c r="R166" s="30" t="str">
        <f t="shared" ref="R166:R173" si="202">IF(P166="","",IF(L166="l",((K166*U166*1000)/AA166)*3.6,(IF(L166="s",((K166*1000)/AA166)*3.6,(IF(L166="k",((K166*1000)/AA166)*3.6,(IF(L166="r",((K166*1000)/AA166)*3.6,(IF(L166="",""))))))))))</f>
        <v/>
      </c>
      <c r="U166" s="30" t="str">
        <f t="shared" si="198"/>
        <v/>
      </c>
      <c r="V166" s="32" t="str">
        <f t="shared" ref="V166:V198" si="203">IF(G166="","",AZ166*10000+BA166*100+BB166)</f>
        <v/>
      </c>
      <c r="W166" s="32" t="str">
        <f t="shared" ref="W166:W198" si="204">IF(H166="","",AV166*10000+AW166*100+AX166)</f>
        <v/>
      </c>
      <c r="X166" s="28">
        <f t="shared" ref="X166:X198" si="205">INT(AC166/3600)</f>
        <v>11</v>
      </c>
      <c r="Y166" s="29">
        <f t="shared" ref="Y166:Y198" si="206">INT((AC166-(X166*3600))/60)</f>
        <v>33</v>
      </c>
      <c r="Z166" s="29">
        <f t="shared" ref="Z166:Z198" si="207">AC166-(X166*3600)-(Y166*60)</f>
        <v>17</v>
      </c>
      <c r="AA166" s="35" t="str">
        <f t="shared" ref="AA166:AA198" si="208">IF(H166="","",F166*3600+G166*60+H166)</f>
        <v/>
      </c>
      <c r="AB166" s="35">
        <f t="shared" ref="AB166:AB198" si="209">IF(H166="",AB165,AB165+1)</f>
        <v>8</v>
      </c>
      <c r="AC166" s="35">
        <f t="shared" ref="AC166:AC198" si="210">IF(H166="",AC165,AC165+AA166)</f>
        <v>41597</v>
      </c>
      <c r="AD166" s="35">
        <f t="shared" ref="AD166:AD198" si="211">INT(AC166/AB166)</f>
        <v>5199</v>
      </c>
      <c r="AE166" s="28">
        <f t="shared" si="14"/>
        <v>1</v>
      </c>
      <c r="AF166" s="29">
        <f t="shared" ref="AF166:AF198" si="212">INT((AD166-(AE166*3600))/60)</f>
        <v>26</v>
      </c>
      <c r="AG166" s="29">
        <f t="shared" ref="AG166:AG198" si="213">INT(AD166-(AE166*3600)-(AF166*60))</f>
        <v>39</v>
      </c>
      <c r="AH166" s="35">
        <f t="shared" ref="AH166:AH198" si="214">IF(D166="",0,WEEKDAY(D166))</f>
        <v>0</v>
      </c>
      <c r="AI166" s="34">
        <f t="shared" si="54"/>
        <v>-5792</v>
      </c>
      <c r="AJ166" s="34">
        <f t="shared" si="55"/>
        <v>-40550</v>
      </c>
      <c r="AK166" s="30" t="str">
        <f t="shared" ref="AK166:AK198" si="215">IF(L166="l",U166*K166,(IF(L166="s",K166,(IF(L166="r",K166,(IF(L166="k",K166,(IF(L166="b",AA166/360,(IF(L166="g",AA166/900,(IF(L166="","")))))))))))))</f>
        <v/>
      </c>
      <c r="AL166" s="35">
        <f t="shared" ref="AL166:AL198" si="216">IF(L166="l",AL165+K166*U166,AL165)</f>
        <v>0</v>
      </c>
      <c r="AM166" s="35">
        <f t="shared" ref="AM166:AM198" si="217">IF(L166="k",AM165+K166,AM165)</f>
        <v>56</v>
      </c>
      <c r="AN166" s="35">
        <f t="shared" ref="AN166:AN198" si="218">IF(L166="s",AN165+K166,AN165)</f>
        <v>56</v>
      </c>
      <c r="AO166" s="35">
        <f t="shared" ref="AO166:AO198" si="219">IF(L166="r",AO165+K166,AO165)</f>
        <v>0</v>
      </c>
      <c r="AP166" s="35">
        <f t="shared" ref="AP166:AP198" si="220">IF(L166="b",AP165+AK166,AP165)</f>
        <v>20.577777777777779</v>
      </c>
      <c r="AQ166" s="35">
        <f t="shared" ref="AQ166:AQ198" si="221">IF(AA166="",0,INT(AA166/AK166))</f>
        <v>0</v>
      </c>
      <c r="AR166" s="28">
        <f t="shared" si="20"/>
        <v>0</v>
      </c>
      <c r="AS166" s="29">
        <f t="shared" ref="AS166:AS198" si="222">INT((AQ166-(AR166*3600))/60)</f>
        <v>0</v>
      </c>
      <c r="AT166" s="29">
        <f t="shared" ref="AT166:AT198" si="223">INT(AQ166-(AR166*3600)-(AS166*60))</f>
        <v>0</v>
      </c>
      <c r="AU166" s="35">
        <f t="shared" ref="AU166:AU198" si="224">INT(AC166/AI166)</f>
        <v>-8</v>
      </c>
      <c r="AV166" s="28">
        <f t="shared" si="24"/>
        <v>-1</v>
      </c>
      <c r="AW166" s="29">
        <f t="shared" ref="AW166:AW198" si="225">INT((AU166-(AV166*3600))/60)</f>
        <v>59</v>
      </c>
      <c r="AX166" s="29">
        <f t="shared" ref="AX166:AX198" si="226">INT(AU166-(AV166*3600)-(AW166*60))</f>
        <v>52</v>
      </c>
      <c r="AY166" s="35">
        <f t="shared" ref="AY166:AY198" si="227">INT(AC166/AJ166)</f>
        <v>-2</v>
      </c>
      <c r="AZ166" s="28">
        <f t="shared" si="28"/>
        <v>-1</v>
      </c>
      <c r="BA166" s="29">
        <f t="shared" ref="BA166:BA198" si="228">INT((AY166-(AZ166*3600))/60)</f>
        <v>59</v>
      </c>
      <c r="BB166" s="29">
        <f t="shared" ref="BB166:BB198" si="229">INT(AY166-(AZ166*3600)-(BA166*60))</f>
        <v>58</v>
      </c>
      <c r="BC166" s="35">
        <f t="shared" ref="BC166:BC198" si="230">IF(L166="g",BC165+AK166,BC165)</f>
        <v>0</v>
      </c>
      <c r="BD166" s="30" t="str">
        <f>IF($T166=BD$1,MAX(BD$2:BD165)+$AK166,"")</f>
        <v/>
      </c>
      <c r="BE166" s="30" t="str">
        <f>IF($T166=BE$1,MAX(BE$2:BE165)+$AK166,"")</f>
        <v/>
      </c>
      <c r="BF166" s="30" t="str">
        <f>IF($T166=BF$1,MAX(BF$2:BF165)+$AK166,"")</f>
        <v/>
      </c>
      <c r="BG166" s="30" t="str">
        <f>IF($T166=BG$1,MAX(BG$2:BG165)+$AK166,"")</f>
        <v/>
      </c>
      <c r="BH166" s="30" t="str">
        <f>IF($T166=BH$1,MAX(BH$2:BH165)+$AK166,"")</f>
        <v/>
      </c>
      <c r="BI166" s="30" t="str">
        <f>IF($T166=BI$1,MAX(BI$2:BI165)+$AK166,"")</f>
        <v/>
      </c>
      <c r="BJ166" s="30" t="str">
        <f>IF($T166=BJ$1,MAX(BJ$2:BJ165)+$AK166,"")</f>
        <v/>
      </c>
      <c r="BK166" s="30" t="str">
        <f>IF($T166=BK$1,MAX(BK$2:BK165)+$AK166,"")</f>
        <v/>
      </c>
      <c r="BL166" s="30" t="str">
        <f>IF($T166=BL$1,MAX(BL$2:BL165)+$AK166,"")</f>
        <v/>
      </c>
      <c r="BM166" s="30" t="str">
        <f>IF($T166=BM$1,MAX(BM$2:BM165)+$AK166,"")</f>
        <v/>
      </c>
      <c r="BN166" s="30" t="str">
        <f>IF($T166=BN$1,MAX(BN$2:BN165)+$AK166,"")</f>
        <v/>
      </c>
      <c r="BO166" s="30" t="str">
        <f>IF($T166=BO$1,MAX(BO$2:BO165)+$AK166,"")</f>
        <v/>
      </c>
      <c r="BP166" s="30" t="str">
        <f>IF($T166=BP$1,MAX(BP$2:BP165)+$AK166,"")</f>
        <v/>
      </c>
      <c r="BQ166" s="30" t="str">
        <f>IF($T166=BQ$1,MAX(BQ$2:BQ165)+$AK166,"")</f>
        <v/>
      </c>
      <c r="BR166" s="30" t="str">
        <f>IF($T166=BR$1,MAX(BR$2:BR165)+$AK166,"")</f>
        <v/>
      </c>
      <c r="BS166" s="30" t="str">
        <f>IF($T166=BS$1,MAX(BS$2:BS165)+$AK166,"")</f>
        <v/>
      </c>
      <c r="BT166" s="30" t="str">
        <f>IF($T166=BT$1,MAX(BT$2:BT165)+$AK166,"")</f>
        <v/>
      </c>
    </row>
    <row r="167" spans="1:72" x14ac:dyDescent="0.2">
      <c r="A167" s="71">
        <f t="shared" ref="A167:A172" si="231">IF(D167="",A166+100,AI167*100+YEAR(D167)-2000)</f>
        <v>12611</v>
      </c>
      <c r="B167" s="23">
        <f t="shared" ref="B167:B172" si="232">IF(AB167=AB166,0,AB167)</f>
        <v>0</v>
      </c>
      <c r="C167" s="29" t="str">
        <f t="shared" ref="C167:C172" si="233">IF(AH167=1,"So",IF(AH167=2,"Mo",IF(AH167=3,"Di",IF(AH167=4,"Mi",IF(AH167=5,"Do",IF(AH167=6,"Fr",IF(AH167=7,"Sa",IF(D167=0,""))))))))</f>
        <v/>
      </c>
      <c r="D167" s="142"/>
      <c r="E167" s="143"/>
      <c r="F167" s="150"/>
      <c r="G167" s="138"/>
      <c r="H167" s="138"/>
      <c r="I167" s="1"/>
      <c r="J167" s="145"/>
      <c r="K167" s="233" t="s">
        <v>132</v>
      </c>
      <c r="M167" s="30" t="str">
        <f t="shared" ref="M167:M172" si="234">IF(L167="l",AL167,(IF(L167="s",AN167,(IF(L167="r",AO167,(IF(L167="k",AM167,(IF(L167="b",AP167,(IF(L167="g",BC167,(IF(L167="","")))))))))))))</f>
        <v/>
      </c>
      <c r="N167" s="32" t="str">
        <f t="shared" ref="N167:N172" si="235">IF(H167="","",AE167*10000+AF167*100+AG167)</f>
        <v/>
      </c>
      <c r="O167" s="32" t="str">
        <f t="shared" ref="O167:O172" si="236">IF(H167="","",X167*10000+Y167*100+Z167)</f>
        <v/>
      </c>
      <c r="P167" s="33" t="str">
        <f t="shared" ref="P167:P172" si="237">IF(L167="g","",IF(L167="b","",IF(AH167=0,"",AR167*10000+AS167*100+AT167)))</f>
        <v/>
      </c>
      <c r="R167" s="30" t="str">
        <f t="shared" si="202"/>
        <v/>
      </c>
      <c r="U167" s="30" t="str">
        <f t="shared" ref="U167:U230" si="238">IF(L167="l",U166,(IF(L167="s","",(IF(L167="r","",(IF(L167="k","",(IF(L167="b","",(IF(L167="g","",(IF(L167="","")))))))))))))</f>
        <v/>
      </c>
      <c r="V167" s="32" t="str">
        <f t="shared" ref="V167:V172" si="239">IF(G167="","",AZ167*10000+BA167*100+BB167)</f>
        <v/>
      </c>
      <c r="W167" s="32" t="str">
        <f t="shared" ref="W167:W172" si="240">IF(H167="","",AV167*10000+AW167*100+AX167)</f>
        <v/>
      </c>
      <c r="X167" s="28">
        <f t="shared" ref="X167:X172" si="241">INT(AC167/3600)</f>
        <v>11</v>
      </c>
      <c r="Y167" s="29">
        <f t="shared" ref="Y167:Y172" si="242">INT((AC167-(X167*3600))/60)</f>
        <v>33</v>
      </c>
      <c r="Z167" s="29">
        <f t="shared" ref="Z167:Z172" si="243">AC167-(X167*3600)-(Y167*60)</f>
        <v>17</v>
      </c>
      <c r="AA167" s="35" t="str">
        <f t="shared" ref="AA167:AA172" si="244">IF(H167="","",F167*3600+G167*60+H167)</f>
        <v/>
      </c>
      <c r="AB167" s="35">
        <f t="shared" ref="AB167:AB172" si="245">IF(H167="",AB166,AB166+1)</f>
        <v>8</v>
      </c>
      <c r="AC167" s="35">
        <f t="shared" ref="AC167:AC172" si="246">IF(H167="",AC166,AC166+AA167)</f>
        <v>41597</v>
      </c>
      <c r="AD167" s="35">
        <f t="shared" ref="AD167:AD172" si="247">INT(AC167/AB167)</f>
        <v>5199</v>
      </c>
      <c r="AE167" s="28">
        <f t="shared" ref="AE167:AE172" si="248">INT(AD167/3600)</f>
        <v>1</v>
      </c>
      <c r="AF167" s="29">
        <f t="shared" ref="AF167:AF172" si="249">INT((AD167-(AE167*3600))/60)</f>
        <v>26</v>
      </c>
      <c r="AG167" s="29">
        <f t="shared" ref="AG167:AG172" si="250">INT(AD167-(AE167*3600)-(AF167*60))</f>
        <v>39</v>
      </c>
      <c r="AH167" s="35">
        <f t="shared" ref="AH167:AH172" si="251">IF(D167="",0,WEEKDAY(D167))</f>
        <v>0</v>
      </c>
      <c r="AI167" s="34">
        <f t="shared" ref="AI167:AI230" si="252">INT((D167+$AI$36)/7)</f>
        <v>-5792</v>
      </c>
      <c r="AJ167" s="34">
        <f t="shared" ref="AJ167:AJ230" si="253">INT(D167+$AJ$36)</f>
        <v>-40550</v>
      </c>
      <c r="AK167" s="30" t="str">
        <f t="shared" ref="AK167:AK172" si="254">IF(L167="l",U167*K167,(IF(L167="s",K167,(IF(L167="r",K167,(IF(L167="k",K167,(IF(L167="b",AA167/360,(IF(L167="g",AA167/900,(IF(L167="","")))))))))))))</f>
        <v/>
      </c>
      <c r="AL167" s="35">
        <f t="shared" ref="AL167:AL172" si="255">IF(L167="l",AL166+K167*U167,AL166)</f>
        <v>0</v>
      </c>
      <c r="AM167" s="35">
        <f t="shared" ref="AM167:AM172" si="256">IF(L167="k",AM166+K167,AM166)</f>
        <v>56</v>
      </c>
      <c r="AN167" s="35">
        <f t="shared" ref="AN167:AN172" si="257">IF(L167="s",AN166+K167,AN166)</f>
        <v>56</v>
      </c>
      <c r="AO167" s="35">
        <f t="shared" ref="AO167:AO172" si="258">IF(L167="r",AO166+K167,AO166)</f>
        <v>0</v>
      </c>
      <c r="AP167" s="35">
        <f t="shared" ref="AP167:AP172" si="259">IF(L167="b",AP166+AK167,AP166)</f>
        <v>20.577777777777779</v>
      </c>
      <c r="AQ167" s="35">
        <f t="shared" ref="AQ167:AQ172" si="260">IF(AA167="",0,INT(AA167/AK167))</f>
        <v>0</v>
      </c>
      <c r="AR167" s="28">
        <f t="shared" ref="AR167:AR172" si="261">INT(AQ167/3600)</f>
        <v>0</v>
      </c>
      <c r="AS167" s="29">
        <f t="shared" ref="AS167:AS172" si="262">INT((AQ167-(AR167*3600))/60)</f>
        <v>0</v>
      </c>
      <c r="AT167" s="29">
        <f t="shared" ref="AT167:AT172" si="263">INT(AQ167-(AR167*3600)-(AS167*60))</f>
        <v>0</v>
      </c>
      <c r="AU167" s="35">
        <f t="shared" ref="AU167:AU172" si="264">INT(AC167/AI167)</f>
        <v>-8</v>
      </c>
      <c r="AV167" s="28">
        <f t="shared" ref="AV167:AV172" si="265">INT(AU167/3600)</f>
        <v>-1</v>
      </c>
      <c r="AW167" s="29">
        <f t="shared" ref="AW167:AW172" si="266">INT((AU167-(AV167*3600))/60)</f>
        <v>59</v>
      </c>
      <c r="AX167" s="29">
        <f t="shared" ref="AX167:AX172" si="267">INT(AU167-(AV167*3600)-(AW167*60))</f>
        <v>52</v>
      </c>
      <c r="AY167" s="35">
        <f t="shared" ref="AY167:AY172" si="268">INT(AC167/AJ167)</f>
        <v>-2</v>
      </c>
      <c r="AZ167" s="28">
        <f t="shared" ref="AZ167:AZ172" si="269">INT(AY167/3600)</f>
        <v>-1</v>
      </c>
      <c r="BA167" s="29">
        <f t="shared" ref="BA167:BA172" si="270">INT((AY167-(AZ167*3600))/60)</f>
        <v>59</v>
      </c>
      <c r="BB167" s="29">
        <f t="shared" ref="BB167:BB172" si="271">INT(AY167-(AZ167*3600)-(BA167*60))</f>
        <v>58</v>
      </c>
      <c r="BC167" s="35">
        <f t="shared" ref="BC167:BC172" si="272">IF(L167="g",BC166+AK167,BC166)</f>
        <v>0</v>
      </c>
      <c r="BD167" s="30" t="str">
        <f>IF($T167=BD$1,MAX(BD$2:BD166)+$AK167,"")</f>
        <v/>
      </c>
      <c r="BE167" s="30" t="str">
        <f>IF($T167=BE$1,MAX(BE$2:BE166)+$AK167,"")</f>
        <v/>
      </c>
      <c r="BF167" s="30" t="str">
        <f>IF($T167=BF$1,MAX(BF$2:BF166)+$AK167,"")</f>
        <v/>
      </c>
      <c r="BG167" s="30" t="str">
        <f>IF($T167=BG$1,MAX(BG$2:BG166)+$AK167,"")</f>
        <v/>
      </c>
      <c r="BH167" s="30" t="str">
        <f>IF($T167=BH$1,MAX(BH$2:BH166)+$AK167,"")</f>
        <v/>
      </c>
      <c r="BI167" s="30" t="str">
        <f>IF($T167=BI$1,MAX(BI$2:BI166)+$AK167,"")</f>
        <v/>
      </c>
      <c r="BJ167" s="30" t="str">
        <f>IF($T167=BJ$1,MAX(BJ$2:BJ166)+$AK167,"")</f>
        <v/>
      </c>
      <c r="BK167" s="30" t="str">
        <f>IF($T167=BK$1,MAX(BK$2:BK166)+$AK167,"")</f>
        <v/>
      </c>
      <c r="BL167" s="30" t="str">
        <f>IF($T167=BL$1,MAX(BL$2:BL166)+$AK167,"")</f>
        <v/>
      </c>
      <c r="BM167" s="30" t="str">
        <f>IF($T167=BM$1,MAX(BM$2:BM166)+$AK167,"")</f>
        <v/>
      </c>
      <c r="BN167" s="30" t="str">
        <f>IF($T167=BN$1,MAX(BN$2:BN166)+$AK167,"")</f>
        <v/>
      </c>
      <c r="BO167" s="30" t="str">
        <f>IF($T167=BO$1,MAX(BO$2:BO166)+$AK167,"")</f>
        <v/>
      </c>
      <c r="BP167" s="30" t="str">
        <f>IF($T167=BP$1,MAX(BP$2:BP166)+$AK167,"")</f>
        <v/>
      </c>
      <c r="BQ167" s="30" t="str">
        <f>IF($T167=BQ$1,MAX(BQ$2:BQ166)+$AK167,"")</f>
        <v/>
      </c>
      <c r="BR167" s="30" t="str">
        <f>IF($T167=BR$1,MAX(BR$2:BR166)+$AK167,"")</f>
        <v/>
      </c>
      <c r="BS167" s="30" t="str">
        <f>IF($T167=BS$1,MAX(BS$2:BS166)+$AK167,"")</f>
        <v/>
      </c>
      <c r="BT167" s="30" t="str">
        <f>IF($T167=BT$1,MAX(BT$2:BT166)+$AK167,"")</f>
        <v/>
      </c>
    </row>
    <row r="168" spans="1:72" x14ac:dyDescent="0.2">
      <c r="A168" s="71">
        <f t="shared" si="231"/>
        <v>12711</v>
      </c>
      <c r="B168" s="23">
        <f t="shared" si="232"/>
        <v>0</v>
      </c>
      <c r="C168" s="29" t="str">
        <f t="shared" si="233"/>
        <v/>
      </c>
      <c r="D168" s="142"/>
      <c r="E168" s="143"/>
      <c r="F168" s="150"/>
      <c r="G168" s="138"/>
      <c r="H168" s="138"/>
      <c r="I168" s="1"/>
      <c r="J168" s="145"/>
      <c r="K168" s="231"/>
      <c r="L168" s="31" t="str">
        <f t="shared" si="174"/>
        <v/>
      </c>
      <c r="M168" s="30" t="str">
        <f t="shared" si="234"/>
        <v/>
      </c>
      <c r="N168" s="32" t="str">
        <f t="shared" si="235"/>
        <v/>
      </c>
      <c r="O168" s="32" t="str">
        <f t="shared" si="236"/>
        <v/>
      </c>
      <c r="P168" s="33" t="str">
        <f t="shared" si="237"/>
        <v/>
      </c>
      <c r="R168" s="30" t="str">
        <f t="shared" si="202"/>
        <v/>
      </c>
      <c r="S168" s="214"/>
      <c r="U168" s="30" t="str">
        <f t="shared" si="238"/>
        <v/>
      </c>
      <c r="V168" s="32" t="str">
        <f t="shared" si="239"/>
        <v/>
      </c>
      <c r="W168" s="32" t="str">
        <f t="shared" si="240"/>
        <v/>
      </c>
      <c r="X168" s="28">
        <f t="shared" si="241"/>
        <v>11</v>
      </c>
      <c r="Y168" s="29">
        <f t="shared" si="242"/>
        <v>33</v>
      </c>
      <c r="Z168" s="29">
        <f t="shared" si="243"/>
        <v>17</v>
      </c>
      <c r="AA168" s="35" t="str">
        <f t="shared" si="244"/>
        <v/>
      </c>
      <c r="AB168" s="35">
        <f t="shared" si="245"/>
        <v>8</v>
      </c>
      <c r="AC168" s="35">
        <f t="shared" si="246"/>
        <v>41597</v>
      </c>
      <c r="AD168" s="35">
        <f t="shared" si="247"/>
        <v>5199</v>
      </c>
      <c r="AE168" s="28">
        <f t="shared" si="248"/>
        <v>1</v>
      </c>
      <c r="AF168" s="29">
        <f t="shared" si="249"/>
        <v>26</v>
      </c>
      <c r="AG168" s="29">
        <f t="shared" si="250"/>
        <v>39</v>
      </c>
      <c r="AH168" s="35">
        <f t="shared" si="251"/>
        <v>0</v>
      </c>
      <c r="AI168" s="34">
        <f t="shared" si="252"/>
        <v>-5792</v>
      </c>
      <c r="AJ168" s="34">
        <f t="shared" si="253"/>
        <v>-40550</v>
      </c>
      <c r="AK168" s="30" t="str">
        <f t="shared" si="254"/>
        <v/>
      </c>
      <c r="AL168" s="35">
        <f t="shared" si="255"/>
        <v>0</v>
      </c>
      <c r="AM168" s="35">
        <f t="shared" si="256"/>
        <v>56</v>
      </c>
      <c r="AN168" s="35">
        <f t="shared" si="257"/>
        <v>56</v>
      </c>
      <c r="AO168" s="35">
        <f t="shared" si="258"/>
        <v>0</v>
      </c>
      <c r="AP168" s="35">
        <f t="shared" si="259"/>
        <v>20.577777777777779</v>
      </c>
      <c r="AQ168" s="35">
        <f t="shared" si="260"/>
        <v>0</v>
      </c>
      <c r="AR168" s="28">
        <f t="shared" si="261"/>
        <v>0</v>
      </c>
      <c r="AS168" s="29">
        <f t="shared" si="262"/>
        <v>0</v>
      </c>
      <c r="AT168" s="29">
        <f t="shared" si="263"/>
        <v>0</v>
      </c>
      <c r="AU168" s="35">
        <f t="shared" si="264"/>
        <v>-8</v>
      </c>
      <c r="AV168" s="28">
        <f t="shared" si="265"/>
        <v>-1</v>
      </c>
      <c r="AW168" s="29">
        <f t="shared" si="266"/>
        <v>59</v>
      </c>
      <c r="AX168" s="29">
        <f t="shared" si="267"/>
        <v>52</v>
      </c>
      <c r="AY168" s="35">
        <f t="shared" si="268"/>
        <v>-2</v>
      </c>
      <c r="AZ168" s="28">
        <f t="shared" si="269"/>
        <v>-1</v>
      </c>
      <c r="BA168" s="29">
        <f t="shared" si="270"/>
        <v>59</v>
      </c>
      <c r="BB168" s="29">
        <f t="shared" si="271"/>
        <v>58</v>
      </c>
      <c r="BC168" s="35">
        <f t="shared" si="272"/>
        <v>0</v>
      </c>
      <c r="BD168" s="30" t="str">
        <f>IF($T168=BD$1,MAX(BD$2:BD167)+$AK168,"")</f>
        <v/>
      </c>
      <c r="BE168" s="30" t="str">
        <f>IF($T168=BE$1,MAX(BE$2:BE167)+$AK168,"")</f>
        <v/>
      </c>
      <c r="BF168" s="30" t="str">
        <f>IF($T168=BF$1,MAX(BF$2:BF167)+$AK168,"")</f>
        <v/>
      </c>
      <c r="BG168" s="30" t="str">
        <f>IF($T168=BG$1,MAX(BG$2:BG167)+$AK168,"")</f>
        <v/>
      </c>
      <c r="BH168" s="30" t="str">
        <f>IF($T168=BH$1,MAX(BH$2:BH167)+$AK168,"")</f>
        <v/>
      </c>
      <c r="BI168" s="30" t="str">
        <f>IF($T168=BI$1,MAX(BI$2:BI167)+$AK168,"")</f>
        <v/>
      </c>
      <c r="BJ168" s="30" t="str">
        <f>IF($T168=BJ$1,MAX(BJ$2:BJ167)+$AK168,"")</f>
        <v/>
      </c>
      <c r="BK168" s="30" t="str">
        <f>IF($T168=BK$1,MAX(BK$2:BK167)+$AK168,"")</f>
        <v/>
      </c>
      <c r="BL168" s="30" t="str">
        <f>IF($T168=BL$1,MAX(BL$2:BL167)+$AK168,"")</f>
        <v/>
      </c>
      <c r="BM168" s="30" t="str">
        <f>IF($T168=BM$1,MAX(BM$2:BM167)+$AK168,"")</f>
        <v/>
      </c>
      <c r="BN168" s="30" t="str">
        <f>IF($T168=BN$1,MAX(BN$2:BN167)+$AK168,"")</f>
        <v/>
      </c>
      <c r="BO168" s="30" t="str">
        <f>IF($T168=BO$1,MAX(BO$2:BO167)+$AK168,"")</f>
        <v/>
      </c>
      <c r="BP168" s="30" t="str">
        <f>IF($T168=BP$1,MAX(BP$2:BP167)+$AK168,"")</f>
        <v/>
      </c>
      <c r="BQ168" s="30" t="str">
        <f>IF($T168=BQ$1,MAX(BQ$2:BQ167)+$AK168,"")</f>
        <v/>
      </c>
      <c r="BR168" s="30" t="str">
        <f>IF($T168=BR$1,MAX(BR$2:BR167)+$AK168,"")</f>
        <v/>
      </c>
      <c r="BS168" s="30" t="str">
        <f>IF($T168=BS$1,MAX(BS$2:BS167)+$AK168,"")</f>
        <v/>
      </c>
      <c r="BT168" s="30" t="str">
        <f>IF($T168=BT$1,MAX(BT$2:BT167)+$AK168,"")</f>
        <v/>
      </c>
    </row>
    <row r="169" spans="1:72" x14ac:dyDescent="0.2">
      <c r="A169" s="71">
        <f t="shared" si="231"/>
        <v>12811</v>
      </c>
      <c r="B169" s="23">
        <f t="shared" si="232"/>
        <v>0</v>
      </c>
      <c r="C169" s="29" t="str">
        <f t="shared" si="233"/>
        <v/>
      </c>
      <c r="D169" s="142"/>
      <c r="E169" s="143"/>
      <c r="F169" s="150"/>
      <c r="G169" s="138"/>
      <c r="H169" s="138"/>
      <c r="I169" s="1"/>
      <c r="J169" s="145"/>
      <c r="K169" s="227"/>
      <c r="L169" s="31" t="str">
        <f t="shared" ref="L169:L232" si="273">IF(D169="","",L168)</f>
        <v/>
      </c>
      <c r="M169" s="30" t="str">
        <f t="shared" si="234"/>
        <v/>
      </c>
      <c r="N169" s="32" t="str">
        <f t="shared" si="235"/>
        <v/>
      </c>
      <c r="O169" s="32" t="str">
        <f t="shared" si="236"/>
        <v/>
      </c>
      <c r="P169" s="33" t="str">
        <f t="shared" si="237"/>
        <v/>
      </c>
      <c r="R169" s="30" t="str">
        <f t="shared" si="202"/>
        <v/>
      </c>
      <c r="U169" s="30" t="str">
        <f t="shared" si="238"/>
        <v/>
      </c>
      <c r="V169" s="32" t="str">
        <f t="shared" si="239"/>
        <v/>
      </c>
      <c r="W169" s="32" t="str">
        <f t="shared" si="240"/>
        <v/>
      </c>
      <c r="X169" s="28">
        <f t="shared" si="241"/>
        <v>11</v>
      </c>
      <c r="Y169" s="29">
        <f t="shared" si="242"/>
        <v>33</v>
      </c>
      <c r="Z169" s="29">
        <f t="shared" si="243"/>
        <v>17</v>
      </c>
      <c r="AA169" s="35" t="str">
        <f t="shared" si="244"/>
        <v/>
      </c>
      <c r="AB169" s="35">
        <f t="shared" si="245"/>
        <v>8</v>
      </c>
      <c r="AC169" s="35">
        <f t="shared" si="246"/>
        <v>41597</v>
      </c>
      <c r="AD169" s="35">
        <f t="shared" si="247"/>
        <v>5199</v>
      </c>
      <c r="AE169" s="28">
        <f t="shared" si="248"/>
        <v>1</v>
      </c>
      <c r="AF169" s="29">
        <f t="shared" si="249"/>
        <v>26</v>
      </c>
      <c r="AG169" s="29">
        <f t="shared" si="250"/>
        <v>39</v>
      </c>
      <c r="AH169" s="35">
        <f t="shared" si="251"/>
        <v>0</v>
      </c>
      <c r="AI169" s="34">
        <f t="shared" si="252"/>
        <v>-5792</v>
      </c>
      <c r="AJ169" s="34">
        <f t="shared" si="253"/>
        <v>-40550</v>
      </c>
      <c r="AK169" s="30" t="str">
        <f t="shared" si="254"/>
        <v/>
      </c>
      <c r="AL169" s="35">
        <f t="shared" si="255"/>
        <v>0</v>
      </c>
      <c r="AM169" s="35">
        <f t="shared" si="256"/>
        <v>56</v>
      </c>
      <c r="AN169" s="35">
        <f t="shared" si="257"/>
        <v>56</v>
      </c>
      <c r="AO169" s="35">
        <f t="shared" si="258"/>
        <v>0</v>
      </c>
      <c r="AP169" s="35">
        <f t="shared" si="259"/>
        <v>20.577777777777779</v>
      </c>
      <c r="AQ169" s="35">
        <f t="shared" si="260"/>
        <v>0</v>
      </c>
      <c r="AR169" s="28">
        <f t="shared" si="261"/>
        <v>0</v>
      </c>
      <c r="AS169" s="29">
        <f t="shared" si="262"/>
        <v>0</v>
      </c>
      <c r="AT169" s="29">
        <f t="shared" si="263"/>
        <v>0</v>
      </c>
      <c r="AU169" s="35">
        <f t="shared" si="264"/>
        <v>-8</v>
      </c>
      <c r="AV169" s="28">
        <f t="shared" si="265"/>
        <v>-1</v>
      </c>
      <c r="AW169" s="29">
        <f t="shared" si="266"/>
        <v>59</v>
      </c>
      <c r="AX169" s="29">
        <f t="shared" si="267"/>
        <v>52</v>
      </c>
      <c r="AY169" s="35">
        <f t="shared" si="268"/>
        <v>-2</v>
      </c>
      <c r="AZ169" s="28">
        <f t="shared" si="269"/>
        <v>-1</v>
      </c>
      <c r="BA169" s="29">
        <f t="shared" si="270"/>
        <v>59</v>
      </c>
      <c r="BB169" s="29">
        <f t="shared" si="271"/>
        <v>58</v>
      </c>
      <c r="BC169" s="35">
        <f t="shared" si="272"/>
        <v>0</v>
      </c>
      <c r="BD169" s="30" t="str">
        <f>IF($T169=BD$1,MAX(BD$2:BD168)+$AK169,"")</f>
        <v/>
      </c>
      <c r="BE169" s="30" t="str">
        <f>IF($T169=BE$1,MAX(BE$2:BE168)+$AK169,"")</f>
        <v/>
      </c>
      <c r="BF169" s="30" t="str">
        <f>IF($T169=BF$1,MAX(BF$2:BF168)+$AK169,"")</f>
        <v/>
      </c>
      <c r="BG169" s="30" t="str">
        <f>IF($T169=BG$1,MAX(BG$2:BG168)+$AK169,"")</f>
        <v/>
      </c>
      <c r="BH169" s="30" t="str">
        <f>IF($T169=BH$1,MAX(BH$2:BH168)+$AK169,"")</f>
        <v/>
      </c>
      <c r="BI169" s="30" t="str">
        <f>IF($T169=BI$1,MAX(BI$2:BI168)+$AK169,"")</f>
        <v/>
      </c>
      <c r="BJ169" s="30" t="str">
        <f>IF($T169=BJ$1,MAX(BJ$2:BJ168)+$AK169,"")</f>
        <v/>
      </c>
      <c r="BK169" s="30" t="str">
        <f>IF($T169=BK$1,MAX(BK$2:BK168)+$AK169,"")</f>
        <v/>
      </c>
      <c r="BL169" s="30" t="str">
        <f>IF($T169=BL$1,MAX(BL$2:BL168)+$AK169,"")</f>
        <v/>
      </c>
      <c r="BM169" s="30" t="str">
        <f>IF($T169=BM$1,MAX(BM$2:BM168)+$AK169,"")</f>
        <v/>
      </c>
      <c r="BN169" s="30" t="str">
        <f>IF($T169=BN$1,MAX(BN$2:BN168)+$AK169,"")</f>
        <v/>
      </c>
      <c r="BO169" s="30" t="str">
        <f>IF($T169=BO$1,MAX(BO$2:BO168)+$AK169,"")</f>
        <v/>
      </c>
      <c r="BP169" s="30" t="str">
        <f>IF($T169=BP$1,MAX(BP$2:BP168)+$AK169,"")</f>
        <v/>
      </c>
      <c r="BQ169" s="30" t="str">
        <f>IF($T169=BQ$1,MAX(BQ$2:BQ168)+$AK169,"")</f>
        <v/>
      </c>
      <c r="BR169" s="30" t="str">
        <f>IF($T169=BR$1,MAX(BR$2:BR168)+$AK169,"")</f>
        <v/>
      </c>
      <c r="BS169" s="30" t="str">
        <f>IF($T169=BS$1,MAX(BS$2:BS168)+$AK169,"")</f>
        <v/>
      </c>
      <c r="BT169" s="30" t="str">
        <f>IF($T169=BT$1,MAX(BT$2:BT168)+$AK169,"")</f>
        <v/>
      </c>
    </row>
    <row r="170" spans="1:72" x14ac:dyDescent="0.2">
      <c r="A170" s="71">
        <f t="shared" si="231"/>
        <v>12911</v>
      </c>
      <c r="B170" s="23">
        <f t="shared" si="232"/>
        <v>0</v>
      </c>
      <c r="C170" s="29" t="str">
        <f t="shared" si="233"/>
        <v/>
      </c>
      <c r="D170" s="142"/>
      <c r="E170" s="143"/>
      <c r="F170" s="150"/>
      <c r="G170" s="138"/>
      <c r="H170" s="138"/>
      <c r="I170" s="1"/>
      <c r="J170" s="145"/>
      <c r="K170" s="228"/>
      <c r="L170" s="31" t="str">
        <f t="shared" si="273"/>
        <v/>
      </c>
      <c r="M170" s="30" t="str">
        <f t="shared" si="234"/>
        <v/>
      </c>
      <c r="N170" s="32" t="str">
        <f t="shared" si="235"/>
        <v/>
      </c>
      <c r="O170" s="32" t="str">
        <f t="shared" si="236"/>
        <v/>
      </c>
      <c r="P170" s="33" t="str">
        <f t="shared" si="237"/>
        <v/>
      </c>
      <c r="R170" s="30" t="str">
        <f t="shared" si="202"/>
        <v/>
      </c>
      <c r="U170" s="30" t="str">
        <f t="shared" si="238"/>
        <v/>
      </c>
      <c r="V170" s="32" t="str">
        <f t="shared" si="239"/>
        <v/>
      </c>
      <c r="W170" s="32" t="str">
        <f t="shared" si="240"/>
        <v/>
      </c>
      <c r="X170" s="28">
        <f t="shared" si="241"/>
        <v>11</v>
      </c>
      <c r="Y170" s="29">
        <f t="shared" si="242"/>
        <v>33</v>
      </c>
      <c r="Z170" s="29">
        <f t="shared" si="243"/>
        <v>17</v>
      </c>
      <c r="AA170" s="35" t="str">
        <f t="shared" si="244"/>
        <v/>
      </c>
      <c r="AB170" s="35">
        <f t="shared" si="245"/>
        <v>8</v>
      </c>
      <c r="AC170" s="35">
        <f t="shared" si="246"/>
        <v>41597</v>
      </c>
      <c r="AD170" s="35">
        <f t="shared" si="247"/>
        <v>5199</v>
      </c>
      <c r="AE170" s="28">
        <f t="shared" si="248"/>
        <v>1</v>
      </c>
      <c r="AF170" s="29">
        <f t="shared" si="249"/>
        <v>26</v>
      </c>
      <c r="AG170" s="29">
        <f t="shared" si="250"/>
        <v>39</v>
      </c>
      <c r="AH170" s="35">
        <f t="shared" si="251"/>
        <v>0</v>
      </c>
      <c r="AI170" s="34">
        <f t="shared" si="252"/>
        <v>-5792</v>
      </c>
      <c r="AJ170" s="34">
        <f t="shared" si="253"/>
        <v>-40550</v>
      </c>
      <c r="AK170" s="30" t="str">
        <f t="shared" si="254"/>
        <v/>
      </c>
      <c r="AL170" s="35">
        <f t="shared" si="255"/>
        <v>0</v>
      </c>
      <c r="AM170" s="35">
        <f t="shared" si="256"/>
        <v>56</v>
      </c>
      <c r="AN170" s="35">
        <f t="shared" si="257"/>
        <v>56</v>
      </c>
      <c r="AO170" s="35">
        <f t="shared" si="258"/>
        <v>0</v>
      </c>
      <c r="AP170" s="35">
        <f t="shared" si="259"/>
        <v>20.577777777777779</v>
      </c>
      <c r="AQ170" s="35">
        <f t="shared" si="260"/>
        <v>0</v>
      </c>
      <c r="AR170" s="28">
        <f t="shared" si="261"/>
        <v>0</v>
      </c>
      <c r="AS170" s="29">
        <f t="shared" si="262"/>
        <v>0</v>
      </c>
      <c r="AT170" s="29">
        <f t="shared" si="263"/>
        <v>0</v>
      </c>
      <c r="AU170" s="35">
        <f t="shared" si="264"/>
        <v>-8</v>
      </c>
      <c r="AV170" s="28">
        <f t="shared" si="265"/>
        <v>-1</v>
      </c>
      <c r="AW170" s="29">
        <f t="shared" si="266"/>
        <v>59</v>
      </c>
      <c r="AX170" s="29">
        <f t="shared" si="267"/>
        <v>52</v>
      </c>
      <c r="AY170" s="35">
        <f t="shared" si="268"/>
        <v>-2</v>
      </c>
      <c r="AZ170" s="28">
        <f t="shared" si="269"/>
        <v>-1</v>
      </c>
      <c r="BA170" s="29">
        <f t="shared" si="270"/>
        <v>59</v>
      </c>
      <c r="BB170" s="29">
        <f t="shared" si="271"/>
        <v>58</v>
      </c>
      <c r="BC170" s="35">
        <f t="shared" si="272"/>
        <v>0</v>
      </c>
      <c r="BD170" s="30" t="str">
        <f>IF($T170=BD$1,MAX(BD$2:BD169)+$AK170,"")</f>
        <v/>
      </c>
      <c r="BE170" s="30" t="str">
        <f>IF($T170=BE$1,MAX(BE$2:BE169)+$AK170,"")</f>
        <v/>
      </c>
      <c r="BF170" s="30" t="str">
        <f>IF($T170=BF$1,MAX(BF$2:BF169)+$AK170,"")</f>
        <v/>
      </c>
      <c r="BG170" s="30" t="str">
        <f>IF($T170=BG$1,MAX(BG$2:BG169)+$AK170,"")</f>
        <v/>
      </c>
      <c r="BH170" s="30" t="str">
        <f>IF($T170=BH$1,MAX(BH$2:BH169)+$AK170,"")</f>
        <v/>
      </c>
      <c r="BI170" s="30" t="str">
        <f>IF($T170=BI$1,MAX(BI$2:BI169)+$AK170,"")</f>
        <v/>
      </c>
      <c r="BJ170" s="30" t="str">
        <f>IF($T170=BJ$1,MAX(BJ$2:BJ169)+$AK170,"")</f>
        <v/>
      </c>
      <c r="BK170" s="30" t="str">
        <f>IF($T170=BK$1,MAX(BK$2:BK169)+$AK170,"")</f>
        <v/>
      </c>
      <c r="BL170" s="30" t="str">
        <f>IF($T170=BL$1,MAX(BL$2:BL169)+$AK170,"")</f>
        <v/>
      </c>
      <c r="BM170" s="30" t="str">
        <f>IF($T170=BM$1,MAX(BM$2:BM169)+$AK170,"")</f>
        <v/>
      </c>
      <c r="BN170" s="30" t="str">
        <f>IF($T170=BN$1,MAX(BN$2:BN169)+$AK170,"")</f>
        <v/>
      </c>
      <c r="BO170" s="30" t="str">
        <f>IF($T170=BO$1,MAX(BO$2:BO169)+$AK170,"")</f>
        <v/>
      </c>
      <c r="BP170" s="30" t="str">
        <f>IF($T170=BP$1,MAX(BP$2:BP169)+$AK170,"")</f>
        <v/>
      </c>
      <c r="BQ170" s="30" t="str">
        <f>IF($T170=BQ$1,MAX(BQ$2:BQ169)+$AK170,"")</f>
        <v/>
      </c>
      <c r="BR170" s="30" t="str">
        <f>IF($T170=BR$1,MAX(BR$2:BR169)+$AK170,"")</f>
        <v/>
      </c>
      <c r="BS170" s="30" t="str">
        <f>IF($T170=BS$1,MAX(BS$2:BS169)+$AK170,"")</f>
        <v/>
      </c>
      <c r="BT170" s="30" t="str">
        <f>IF($T170=BT$1,MAX(BT$2:BT169)+$AK170,"")</f>
        <v/>
      </c>
    </row>
    <row r="171" spans="1:72" x14ac:dyDescent="0.2">
      <c r="A171" s="71">
        <f t="shared" si="231"/>
        <v>13011</v>
      </c>
      <c r="B171" s="23">
        <f t="shared" si="232"/>
        <v>0</v>
      </c>
      <c r="C171" s="29" t="str">
        <f t="shared" si="233"/>
        <v/>
      </c>
      <c r="D171" s="142"/>
      <c r="E171" s="143"/>
      <c r="F171" s="150"/>
      <c r="G171" s="138"/>
      <c r="H171" s="138"/>
      <c r="I171" s="1"/>
      <c r="J171" s="145"/>
      <c r="K171" s="151"/>
      <c r="L171" s="31" t="str">
        <f t="shared" si="273"/>
        <v/>
      </c>
      <c r="M171" s="30" t="str">
        <f t="shared" si="234"/>
        <v/>
      </c>
      <c r="N171" s="32" t="str">
        <f t="shared" si="235"/>
        <v/>
      </c>
      <c r="O171" s="32" t="str">
        <f t="shared" si="236"/>
        <v/>
      </c>
      <c r="P171" s="33" t="str">
        <f t="shared" si="237"/>
        <v/>
      </c>
      <c r="R171" s="30" t="str">
        <f t="shared" si="202"/>
        <v/>
      </c>
      <c r="U171" s="30" t="str">
        <f t="shared" si="238"/>
        <v/>
      </c>
      <c r="V171" s="32" t="str">
        <f t="shared" si="239"/>
        <v/>
      </c>
      <c r="W171" s="32" t="str">
        <f t="shared" si="240"/>
        <v/>
      </c>
      <c r="X171" s="28">
        <f t="shared" si="241"/>
        <v>11</v>
      </c>
      <c r="Y171" s="29">
        <f t="shared" si="242"/>
        <v>33</v>
      </c>
      <c r="Z171" s="29">
        <f t="shared" si="243"/>
        <v>17</v>
      </c>
      <c r="AA171" s="35" t="str">
        <f t="shared" si="244"/>
        <v/>
      </c>
      <c r="AB171" s="35">
        <f t="shared" si="245"/>
        <v>8</v>
      </c>
      <c r="AC171" s="35">
        <f t="shared" si="246"/>
        <v>41597</v>
      </c>
      <c r="AD171" s="35">
        <f t="shared" si="247"/>
        <v>5199</v>
      </c>
      <c r="AE171" s="28">
        <f t="shared" si="248"/>
        <v>1</v>
      </c>
      <c r="AF171" s="29">
        <f t="shared" si="249"/>
        <v>26</v>
      </c>
      <c r="AG171" s="29">
        <f t="shared" si="250"/>
        <v>39</v>
      </c>
      <c r="AH171" s="35">
        <f t="shared" si="251"/>
        <v>0</v>
      </c>
      <c r="AI171" s="34">
        <f t="shared" si="252"/>
        <v>-5792</v>
      </c>
      <c r="AJ171" s="34">
        <f t="shared" si="253"/>
        <v>-40550</v>
      </c>
      <c r="AK171" s="30" t="str">
        <f t="shared" si="254"/>
        <v/>
      </c>
      <c r="AL171" s="35">
        <f t="shared" si="255"/>
        <v>0</v>
      </c>
      <c r="AM171" s="35">
        <f t="shared" si="256"/>
        <v>56</v>
      </c>
      <c r="AN171" s="35">
        <f t="shared" si="257"/>
        <v>56</v>
      </c>
      <c r="AO171" s="35">
        <f t="shared" si="258"/>
        <v>0</v>
      </c>
      <c r="AP171" s="35">
        <f t="shared" si="259"/>
        <v>20.577777777777779</v>
      </c>
      <c r="AQ171" s="35">
        <f t="shared" si="260"/>
        <v>0</v>
      </c>
      <c r="AR171" s="28">
        <f t="shared" si="261"/>
        <v>0</v>
      </c>
      <c r="AS171" s="29">
        <f t="shared" si="262"/>
        <v>0</v>
      </c>
      <c r="AT171" s="29">
        <f t="shared" si="263"/>
        <v>0</v>
      </c>
      <c r="AU171" s="35">
        <f t="shared" si="264"/>
        <v>-8</v>
      </c>
      <c r="AV171" s="28">
        <f t="shared" si="265"/>
        <v>-1</v>
      </c>
      <c r="AW171" s="29">
        <f t="shared" si="266"/>
        <v>59</v>
      </c>
      <c r="AX171" s="29">
        <f t="shared" si="267"/>
        <v>52</v>
      </c>
      <c r="AY171" s="35">
        <f t="shared" si="268"/>
        <v>-2</v>
      </c>
      <c r="AZ171" s="28">
        <f t="shared" si="269"/>
        <v>-1</v>
      </c>
      <c r="BA171" s="29">
        <f t="shared" si="270"/>
        <v>59</v>
      </c>
      <c r="BB171" s="29">
        <f t="shared" si="271"/>
        <v>58</v>
      </c>
      <c r="BC171" s="35">
        <f t="shared" si="272"/>
        <v>0</v>
      </c>
      <c r="BD171" s="30" t="str">
        <f>IF($T171=BD$1,MAX(BD$2:BD170)+$AK171,"")</f>
        <v/>
      </c>
      <c r="BE171" s="30" t="str">
        <f>IF($T171=BE$1,MAX(BE$2:BE170)+$AK171,"")</f>
        <v/>
      </c>
      <c r="BF171" s="30" t="str">
        <f>IF($T171=BF$1,MAX(BF$2:BF170)+$AK171,"")</f>
        <v/>
      </c>
      <c r="BG171" s="30" t="str">
        <f>IF($T171=BG$1,MAX(BG$2:BG170)+$AK171,"")</f>
        <v/>
      </c>
      <c r="BH171" s="30" t="str">
        <f>IF($T171=BH$1,MAX(BH$2:BH170)+$AK171,"")</f>
        <v/>
      </c>
      <c r="BI171" s="30" t="str">
        <f>IF($T171=BI$1,MAX(BI$2:BI170)+$AK171,"")</f>
        <v/>
      </c>
      <c r="BJ171" s="30" t="str">
        <f>IF($T171=BJ$1,MAX(BJ$2:BJ170)+$AK171,"")</f>
        <v/>
      </c>
      <c r="BK171" s="30" t="str">
        <f>IF($T171=BK$1,MAX(BK$2:BK170)+$AK171,"")</f>
        <v/>
      </c>
      <c r="BL171" s="30" t="str">
        <f>IF($T171=BL$1,MAX(BL$2:BL170)+$AK171,"")</f>
        <v/>
      </c>
      <c r="BM171" s="30" t="str">
        <f>IF($T171=BM$1,MAX(BM$2:BM170)+$AK171,"")</f>
        <v/>
      </c>
      <c r="BN171" s="30" t="str">
        <f>IF($T171=BN$1,MAX(BN$2:BN170)+$AK171,"")</f>
        <v/>
      </c>
      <c r="BO171" s="30" t="str">
        <f>IF($T171=BO$1,MAX(BO$2:BO170)+$AK171,"")</f>
        <v/>
      </c>
      <c r="BP171" s="30" t="str">
        <f>IF($T171=BP$1,MAX(BP$2:BP170)+$AK171,"")</f>
        <v/>
      </c>
      <c r="BQ171" s="30" t="str">
        <f>IF($T171=BQ$1,MAX(BQ$2:BQ170)+$AK171,"")</f>
        <v/>
      </c>
      <c r="BR171" s="30" t="str">
        <f>IF($T171=BR$1,MAX(BR$2:BR170)+$AK171,"")</f>
        <v/>
      </c>
      <c r="BS171" s="30" t="str">
        <f>IF($T171=BS$1,MAX(BS$2:BS170)+$AK171,"")</f>
        <v/>
      </c>
      <c r="BT171" s="30" t="str">
        <f>IF($T171=BT$1,MAX(BT$2:BT170)+$AK171,"")</f>
        <v/>
      </c>
    </row>
    <row r="172" spans="1:72" x14ac:dyDescent="0.2">
      <c r="A172" s="71">
        <f t="shared" si="231"/>
        <v>13111</v>
      </c>
      <c r="B172" s="23">
        <f t="shared" si="232"/>
        <v>0</v>
      </c>
      <c r="C172" s="29" t="str">
        <f t="shared" si="233"/>
        <v/>
      </c>
      <c r="D172" s="142"/>
      <c r="E172" s="143"/>
      <c r="F172" s="150"/>
      <c r="G172" s="138"/>
      <c r="H172" s="138"/>
      <c r="I172" s="1"/>
      <c r="J172" s="145"/>
      <c r="K172" s="151"/>
      <c r="L172" s="31" t="str">
        <f t="shared" si="273"/>
        <v/>
      </c>
      <c r="M172" s="30" t="str">
        <f t="shared" si="234"/>
        <v/>
      </c>
      <c r="N172" s="32" t="str">
        <f t="shared" si="235"/>
        <v/>
      </c>
      <c r="O172" s="32" t="str">
        <f t="shared" si="236"/>
        <v/>
      </c>
      <c r="P172" s="33" t="str">
        <f t="shared" si="237"/>
        <v/>
      </c>
      <c r="R172" s="30" t="str">
        <f t="shared" si="202"/>
        <v/>
      </c>
      <c r="U172" s="30" t="str">
        <f t="shared" si="238"/>
        <v/>
      </c>
      <c r="V172" s="32" t="str">
        <f t="shared" si="239"/>
        <v/>
      </c>
      <c r="W172" s="32" t="str">
        <f t="shared" si="240"/>
        <v/>
      </c>
      <c r="X172" s="28">
        <f t="shared" si="241"/>
        <v>11</v>
      </c>
      <c r="Y172" s="29">
        <f t="shared" si="242"/>
        <v>33</v>
      </c>
      <c r="Z172" s="29">
        <f t="shared" si="243"/>
        <v>17</v>
      </c>
      <c r="AA172" s="35" t="str">
        <f t="shared" si="244"/>
        <v/>
      </c>
      <c r="AB172" s="35">
        <f t="shared" si="245"/>
        <v>8</v>
      </c>
      <c r="AC172" s="35">
        <f t="shared" si="246"/>
        <v>41597</v>
      </c>
      <c r="AD172" s="35">
        <f t="shared" si="247"/>
        <v>5199</v>
      </c>
      <c r="AE172" s="28">
        <f t="shared" si="248"/>
        <v>1</v>
      </c>
      <c r="AF172" s="29">
        <f t="shared" si="249"/>
        <v>26</v>
      </c>
      <c r="AG172" s="29">
        <f t="shared" si="250"/>
        <v>39</v>
      </c>
      <c r="AH172" s="35">
        <f t="shared" si="251"/>
        <v>0</v>
      </c>
      <c r="AI172" s="34">
        <f t="shared" si="252"/>
        <v>-5792</v>
      </c>
      <c r="AJ172" s="34">
        <f t="shared" si="253"/>
        <v>-40550</v>
      </c>
      <c r="AK172" s="30" t="str">
        <f t="shared" si="254"/>
        <v/>
      </c>
      <c r="AL172" s="35">
        <f t="shared" si="255"/>
        <v>0</v>
      </c>
      <c r="AM172" s="35">
        <f t="shared" si="256"/>
        <v>56</v>
      </c>
      <c r="AN172" s="35">
        <f t="shared" si="257"/>
        <v>56</v>
      </c>
      <c r="AO172" s="35">
        <f t="shared" si="258"/>
        <v>0</v>
      </c>
      <c r="AP172" s="35">
        <f t="shared" si="259"/>
        <v>20.577777777777779</v>
      </c>
      <c r="AQ172" s="35">
        <f t="shared" si="260"/>
        <v>0</v>
      </c>
      <c r="AR172" s="28">
        <f t="shared" si="261"/>
        <v>0</v>
      </c>
      <c r="AS172" s="29">
        <f t="shared" si="262"/>
        <v>0</v>
      </c>
      <c r="AT172" s="29">
        <f t="shared" si="263"/>
        <v>0</v>
      </c>
      <c r="AU172" s="35">
        <f t="shared" si="264"/>
        <v>-8</v>
      </c>
      <c r="AV172" s="28">
        <f t="shared" si="265"/>
        <v>-1</v>
      </c>
      <c r="AW172" s="29">
        <f t="shared" si="266"/>
        <v>59</v>
      </c>
      <c r="AX172" s="29">
        <f t="shared" si="267"/>
        <v>52</v>
      </c>
      <c r="AY172" s="35">
        <f t="shared" si="268"/>
        <v>-2</v>
      </c>
      <c r="AZ172" s="28">
        <f t="shared" si="269"/>
        <v>-1</v>
      </c>
      <c r="BA172" s="29">
        <f t="shared" si="270"/>
        <v>59</v>
      </c>
      <c r="BB172" s="29">
        <f t="shared" si="271"/>
        <v>58</v>
      </c>
      <c r="BC172" s="35">
        <f t="shared" si="272"/>
        <v>0</v>
      </c>
      <c r="BD172" s="30" t="str">
        <f>IF($T172=BD$1,MAX(BD$2:BD171)+$AK172,"")</f>
        <v/>
      </c>
      <c r="BE172" s="30" t="str">
        <f>IF($T172=BE$1,MAX(BE$2:BE171)+$AK172,"")</f>
        <v/>
      </c>
      <c r="BF172" s="30" t="str">
        <f>IF($T172=BF$1,MAX(BF$2:BF171)+$AK172,"")</f>
        <v/>
      </c>
      <c r="BG172" s="30" t="str">
        <f>IF($T172=BG$1,MAX(BG$2:BG171)+$AK172,"")</f>
        <v/>
      </c>
      <c r="BH172" s="30" t="str">
        <f>IF($T172=BH$1,MAX(BH$2:BH171)+$AK172,"")</f>
        <v/>
      </c>
      <c r="BI172" s="30" t="str">
        <f>IF($T172=BI$1,MAX(BI$2:BI171)+$AK172,"")</f>
        <v/>
      </c>
      <c r="BJ172" s="30" t="str">
        <f>IF($T172=BJ$1,MAX(BJ$2:BJ171)+$AK172,"")</f>
        <v/>
      </c>
      <c r="BK172" s="30" t="str">
        <f>IF($T172=BK$1,MAX(BK$2:BK171)+$AK172,"")</f>
        <v/>
      </c>
      <c r="BL172" s="30" t="str">
        <f>IF($T172=BL$1,MAX(BL$2:BL171)+$AK172,"")</f>
        <v/>
      </c>
      <c r="BM172" s="30" t="str">
        <f>IF($T172=BM$1,MAX(BM$2:BM171)+$AK172,"")</f>
        <v/>
      </c>
      <c r="BN172" s="30" t="str">
        <f>IF($T172=BN$1,MAX(BN$2:BN171)+$AK172,"")</f>
        <v/>
      </c>
      <c r="BO172" s="30" t="str">
        <f>IF($T172=BO$1,MAX(BO$2:BO171)+$AK172,"")</f>
        <v/>
      </c>
      <c r="BP172" s="30" t="str">
        <f>IF($T172=BP$1,MAX(BP$2:BP171)+$AK172,"")</f>
        <v/>
      </c>
      <c r="BQ172" s="30" t="str">
        <f>IF($T172=BQ$1,MAX(BQ$2:BQ171)+$AK172,"")</f>
        <v/>
      </c>
      <c r="BR172" s="30" t="str">
        <f>IF($T172=BR$1,MAX(BR$2:BR171)+$AK172,"")</f>
        <v/>
      </c>
      <c r="BS172" s="30" t="str">
        <f>IF($T172=BS$1,MAX(BS$2:BS171)+$AK172,"")</f>
        <v/>
      </c>
      <c r="BT172" s="30" t="str">
        <f>IF($T172=BT$1,MAX(BT$2:BT171)+$AK172,"")</f>
        <v/>
      </c>
    </row>
    <row r="173" spans="1:72" x14ac:dyDescent="0.2">
      <c r="A173" s="71">
        <f t="shared" si="199"/>
        <v>13211</v>
      </c>
      <c r="B173" s="23">
        <f t="shared" ref="B173:B232" si="274">IF(AB173=AB172,0,AB173)</f>
        <v>0</v>
      </c>
      <c r="C173" s="29" t="str">
        <f t="shared" si="200"/>
        <v/>
      </c>
      <c r="D173" s="142"/>
      <c r="E173" s="143"/>
      <c r="F173" s="150"/>
      <c r="G173" s="138"/>
      <c r="H173" s="138"/>
      <c r="I173" s="1"/>
      <c r="J173" s="145"/>
      <c r="K173" s="151"/>
      <c r="L173" s="31" t="str">
        <f t="shared" si="273"/>
        <v/>
      </c>
      <c r="M173" s="30" t="str">
        <f t="shared" si="201"/>
        <v/>
      </c>
      <c r="N173" s="32" t="str">
        <f t="shared" si="176"/>
        <v/>
      </c>
      <c r="O173" s="32" t="str">
        <f t="shared" si="177"/>
        <v/>
      </c>
      <c r="P173" s="33" t="str">
        <f t="shared" si="144"/>
        <v/>
      </c>
      <c r="R173" s="30" t="str">
        <f t="shared" si="202"/>
        <v/>
      </c>
      <c r="U173" s="30" t="str">
        <f t="shared" si="238"/>
        <v/>
      </c>
      <c r="V173" s="32" t="str">
        <f t="shared" si="203"/>
        <v/>
      </c>
      <c r="W173" s="32" t="str">
        <f t="shared" si="204"/>
        <v/>
      </c>
      <c r="X173" s="28">
        <f t="shared" si="205"/>
        <v>11</v>
      </c>
      <c r="Y173" s="29">
        <f t="shared" si="206"/>
        <v>33</v>
      </c>
      <c r="Z173" s="29">
        <f t="shared" si="207"/>
        <v>17</v>
      </c>
      <c r="AA173" s="35" t="str">
        <f t="shared" si="208"/>
        <v/>
      </c>
      <c r="AB173" s="35">
        <f t="shared" si="209"/>
        <v>8</v>
      </c>
      <c r="AC173" s="35">
        <f t="shared" si="210"/>
        <v>41597</v>
      </c>
      <c r="AD173" s="35">
        <f t="shared" si="211"/>
        <v>5199</v>
      </c>
      <c r="AE173" s="28">
        <f t="shared" si="14"/>
        <v>1</v>
      </c>
      <c r="AF173" s="29">
        <f t="shared" si="212"/>
        <v>26</v>
      </c>
      <c r="AG173" s="29">
        <f t="shared" si="213"/>
        <v>39</v>
      </c>
      <c r="AH173" s="35">
        <f t="shared" si="214"/>
        <v>0</v>
      </c>
      <c r="AI173" s="34">
        <f t="shared" si="252"/>
        <v>-5792</v>
      </c>
      <c r="AJ173" s="34">
        <f t="shared" si="253"/>
        <v>-40550</v>
      </c>
      <c r="AK173" s="30" t="str">
        <f t="shared" si="215"/>
        <v/>
      </c>
      <c r="AL173" s="35">
        <f t="shared" si="216"/>
        <v>0</v>
      </c>
      <c r="AM173" s="35">
        <f t="shared" si="217"/>
        <v>56</v>
      </c>
      <c r="AN173" s="35">
        <f t="shared" si="218"/>
        <v>56</v>
      </c>
      <c r="AO173" s="35">
        <f t="shared" si="219"/>
        <v>0</v>
      </c>
      <c r="AP173" s="35">
        <f t="shared" si="220"/>
        <v>20.577777777777779</v>
      </c>
      <c r="AQ173" s="35">
        <f t="shared" si="221"/>
        <v>0</v>
      </c>
      <c r="AR173" s="28">
        <f t="shared" si="20"/>
        <v>0</v>
      </c>
      <c r="AS173" s="29">
        <f t="shared" si="222"/>
        <v>0</v>
      </c>
      <c r="AT173" s="29">
        <f t="shared" si="223"/>
        <v>0</v>
      </c>
      <c r="AU173" s="35">
        <f t="shared" si="224"/>
        <v>-8</v>
      </c>
      <c r="AV173" s="28">
        <f t="shared" si="24"/>
        <v>-1</v>
      </c>
      <c r="AW173" s="29">
        <f t="shared" si="225"/>
        <v>59</v>
      </c>
      <c r="AX173" s="29">
        <f t="shared" si="226"/>
        <v>52</v>
      </c>
      <c r="AY173" s="35">
        <f t="shared" si="227"/>
        <v>-2</v>
      </c>
      <c r="AZ173" s="28">
        <f t="shared" si="28"/>
        <v>-1</v>
      </c>
      <c r="BA173" s="29">
        <f t="shared" si="228"/>
        <v>59</v>
      </c>
      <c r="BB173" s="29">
        <f t="shared" si="229"/>
        <v>58</v>
      </c>
      <c r="BC173" s="35">
        <f t="shared" si="230"/>
        <v>0</v>
      </c>
      <c r="BD173" s="30" t="str">
        <f>IF($T173=BD$1,MAX(BD$2:BD172)+$AK173,"")</f>
        <v/>
      </c>
      <c r="BE173" s="30" t="str">
        <f>IF($T173=BE$1,MAX(BE$2:BE172)+$AK173,"")</f>
        <v/>
      </c>
      <c r="BF173" s="30" t="str">
        <f>IF($T173=BF$1,MAX(BF$2:BF172)+$AK173,"")</f>
        <v/>
      </c>
      <c r="BG173" s="30" t="str">
        <f>IF($T173=BG$1,MAX(BG$2:BG172)+$AK173,"")</f>
        <v/>
      </c>
      <c r="BH173" s="30" t="str">
        <f>IF($T173=BH$1,MAX(BH$2:BH172)+$AK173,"")</f>
        <v/>
      </c>
      <c r="BI173" s="30" t="str">
        <f>IF($T173=BI$1,MAX(BI$2:BI172)+$AK173,"")</f>
        <v/>
      </c>
      <c r="BJ173" s="30" t="str">
        <f>IF($T173=BJ$1,MAX(BJ$2:BJ172)+$AK173,"")</f>
        <v/>
      </c>
      <c r="BK173" s="30" t="str">
        <f>IF($T173=BK$1,MAX(BK$2:BK172)+$AK173,"")</f>
        <v/>
      </c>
      <c r="BL173" s="30" t="str">
        <f>IF($T173=BL$1,MAX(BL$2:BL172)+$AK173,"")</f>
        <v/>
      </c>
      <c r="BM173" s="30" t="str">
        <f>IF($T173=BM$1,MAX(BM$2:BM172)+$AK173,"")</f>
        <v/>
      </c>
      <c r="BN173" s="30" t="str">
        <f>IF($T173=BN$1,MAX(BN$2:BN172)+$AK173,"")</f>
        <v/>
      </c>
      <c r="BO173" s="30" t="str">
        <f>IF($T173=BO$1,MAX(BO$2:BO172)+$AK173,"")</f>
        <v/>
      </c>
      <c r="BP173" s="30" t="str">
        <f>IF($T173=BP$1,MAX(BP$2:BP172)+$AK173,"")</f>
        <v/>
      </c>
      <c r="BQ173" s="30" t="str">
        <f>IF($T173=BQ$1,MAX(BQ$2:BQ172)+$AK173,"")</f>
        <v/>
      </c>
      <c r="BR173" s="30" t="str">
        <f>IF($T173=BR$1,MAX(BR$2:BR172)+$AK173,"")</f>
        <v/>
      </c>
      <c r="BS173" s="30" t="str">
        <f>IF($T173=BS$1,MAX(BS$2:BS172)+$AK173,"")</f>
        <v/>
      </c>
      <c r="BT173" s="30" t="str">
        <f>IF($T173=BT$1,MAX(BT$2:BT172)+$AK173,"")</f>
        <v/>
      </c>
    </row>
    <row r="174" spans="1:72" x14ac:dyDescent="0.2">
      <c r="A174" s="71">
        <f t="shared" si="199"/>
        <v>13311</v>
      </c>
      <c r="B174" s="23">
        <f t="shared" si="274"/>
        <v>0</v>
      </c>
      <c r="C174" s="29" t="str">
        <f t="shared" si="200"/>
        <v/>
      </c>
      <c r="D174" s="142"/>
      <c r="E174" s="143"/>
      <c r="F174" s="150"/>
      <c r="G174" s="138"/>
      <c r="H174" s="138"/>
      <c r="I174" s="1"/>
      <c r="J174" s="145"/>
      <c r="K174" s="151"/>
      <c r="L174" s="31" t="str">
        <f t="shared" si="273"/>
        <v/>
      </c>
      <c r="M174" s="30" t="str">
        <f t="shared" si="201"/>
        <v/>
      </c>
      <c r="N174" s="32" t="str">
        <f t="shared" ref="N174:N198" si="275">IF(H174="","",AE174*10000+AF174*100+AG174)</f>
        <v/>
      </c>
      <c r="O174" s="32" t="str">
        <f t="shared" ref="O174:O198" si="276">IF(H174="","",X174*10000+Y174*100+Z174)</f>
        <v/>
      </c>
      <c r="P174" s="33" t="str">
        <f t="shared" si="144"/>
        <v/>
      </c>
      <c r="R174" s="30" t="str">
        <f t="shared" ref="R174:R198" si="277">IF(P174="","",IF(L174="l",((K174*U174*1000)/AA174)*3.6,(IF(L174="s",((K174*1000)/AA174)*3.6,(IF(L174="k",((K174*1000)/AA174)*3.6,(IF(L174="r",((K174*1000)/AA174)*3.6,(IF(L174="",""))))))))))</f>
        <v/>
      </c>
      <c r="U174" s="30" t="str">
        <f t="shared" si="238"/>
        <v/>
      </c>
      <c r="V174" s="32" t="str">
        <f t="shared" si="203"/>
        <v/>
      </c>
      <c r="W174" s="32" t="str">
        <f t="shared" si="204"/>
        <v/>
      </c>
      <c r="X174" s="28">
        <f t="shared" si="205"/>
        <v>11</v>
      </c>
      <c r="Y174" s="29">
        <f t="shared" si="206"/>
        <v>33</v>
      </c>
      <c r="Z174" s="29">
        <f t="shared" si="207"/>
        <v>17</v>
      </c>
      <c r="AA174" s="35" t="str">
        <f t="shared" si="208"/>
        <v/>
      </c>
      <c r="AB174" s="35">
        <f t="shared" si="209"/>
        <v>8</v>
      </c>
      <c r="AC174" s="35">
        <f t="shared" si="210"/>
        <v>41597</v>
      </c>
      <c r="AD174" s="35">
        <f t="shared" si="211"/>
        <v>5199</v>
      </c>
      <c r="AE174" s="28">
        <f t="shared" si="14"/>
        <v>1</v>
      </c>
      <c r="AF174" s="29">
        <f t="shared" si="212"/>
        <v>26</v>
      </c>
      <c r="AG174" s="29">
        <f t="shared" si="213"/>
        <v>39</v>
      </c>
      <c r="AH174" s="35">
        <f t="shared" si="214"/>
        <v>0</v>
      </c>
      <c r="AI174" s="34">
        <f t="shared" si="252"/>
        <v>-5792</v>
      </c>
      <c r="AJ174" s="34">
        <f t="shared" si="253"/>
        <v>-40550</v>
      </c>
      <c r="AK174" s="30" t="str">
        <f t="shared" si="215"/>
        <v/>
      </c>
      <c r="AL174" s="35">
        <f t="shared" si="216"/>
        <v>0</v>
      </c>
      <c r="AM174" s="35">
        <f t="shared" si="217"/>
        <v>56</v>
      </c>
      <c r="AN174" s="35">
        <f t="shared" si="218"/>
        <v>56</v>
      </c>
      <c r="AO174" s="35">
        <f t="shared" si="219"/>
        <v>0</v>
      </c>
      <c r="AP174" s="35">
        <f t="shared" si="220"/>
        <v>20.577777777777779</v>
      </c>
      <c r="AQ174" s="35">
        <f t="shared" si="221"/>
        <v>0</v>
      </c>
      <c r="AR174" s="28">
        <f t="shared" si="20"/>
        <v>0</v>
      </c>
      <c r="AS174" s="29">
        <f t="shared" si="222"/>
        <v>0</v>
      </c>
      <c r="AT174" s="29">
        <f t="shared" si="223"/>
        <v>0</v>
      </c>
      <c r="AU174" s="35">
        <f t="shared" si="224"/>
        <v>-8</v>
      </c>
      <c r="AV174" s="28">
        <f t="shared" si="24"/>
        <v>-1</v>
      </c>
      <c r="AW174" s="29">
        <f t="shared" si="225"/>
        <v>59</v>
      </c>
      <c r="AX174" s="29">
        <f t="shared" si="226"/>
        <v>52</v>
      </c>
      <c r="AY174" s="35">
        <f t="shared" si="227"/>
        <v>-2</v>
      </c>
      <c r="AZ174" s="28">
        <f t="shared" si="28"/>
        <v>-1</v>
      </c>
      <c r="BA174" s="29">
        <f t="shared" si="228"/>
        <v>59</v>
      </c>
      <c r="BB174" s="29">
        <f t="shared" si="229"/>
        <v>58</v>
      </c>
      <c r="BC174" s="35">
        <f t="shared" si="230"/>
        <v>0</v>
      </c>
      <c r="BD174" s="30" t="str">
        <f>IF($T174=BD$1,MAX(BD$2:BD173)+$AK174,"")</f>
        <v/>
      </c>
      <c r="BE174" s="30" t="str">
        <f>IF($T174=BE$1,MAX(BE$2:BE173)+$AK174,"")</f>
        <v/>
      </c>
      <c r="BF174" s="30" t="str">
        <f>IF($T174=BF$1,MAX(BF$2:BF173)+$AK174,"")</f>
        <v/>
      </c>
      <c r="BG174" s="30" t="str">
        <f>IF($T174=BG$1,MAX(BG$2:BG173)+$AK174,"")</f>
        <v/>
      </c>
      <c r="BH174" s="30" t="str">
        <f>IF($T174=BH$1,MAX(BH$2:BH173)+$AK174,"")</f>
        <v/>
      </c>
      <c r="BI174" s="30" t="str">
        <f>IF($T174=BI$1,MAX(BI$2:BI173)+$AK174,"")</f>
        <v/>
      </c>
      <c r="BJ174" s="30" t="str">
        <f>IF($T174=BJ$1,MAX(BJ$2:BJ173)+$AK174,"")</f>
        <v/>
      </c>
      <c r="BK174" s="30" t="str">
        <f>IF($T174=BK$1,MAX(BK$2:BK173)+$AK174,"")</f>
        <v/>
      </c>
      <c r="BL174" s="30" t="str">
        <f>IF($T174=BL$1,MAX(BL$2:BL173)+$AK174,"")</f>
        <v/>
      </c>
      <c r="BM174" s="30" t="str">
        <f>IF($T174=BM$1,MAX(BM$2:BM173)+$AK174,"")</f>
        <v/>
      </c>
      <c r="BN174" s="30" t="str">
        <f>IF($T174=BN$1,MAX(BN$2:BN173)+$AK174,"")</f>
        <v/>
      </c>
      <c r="BO174" s="30" t="str">
        <f>IF($T174=BO$1,MAX(BO$2:BO173)+$AK174,"")</f>
        <v/>
      </c>
      <c r="BP174" s="30" t="str">
        <f>IF($T174=BP$1,MAX(BP$2:BP173)+$AK174,"")</f>
        <v/>
      </c>
      <c r="BQ174" s="30" t="str">
        <f>IF($T174=BQ$1,MAX(BQ$2:BQ173)+$AK174,"")</f>
        <v/>
      </c>
      <c r="BR174" s="30" t="str">
        <f>IF($T174=BR$1,MAX(BR$2:BR173)+$AK174,"")</f>
        <v/>
      </c>
      <c r="BS174" s="30" t="str">
        <f>IF($T174=BS$1,MAX(BS$2:BS173)+$AK174,"")</f>
        <v/>
      </c>
      <c r="BT174" s="30" t="str">
        <f>IF($T174=BT$1,MAX(BT$2:BT173)+$AK174,"")</f>
        <v/>
      </c>
    </row>
    <row r="175" spans="1:72" x14ac:dyDescent="0.2">
      <c r="A175" s="71">
        <f t="shared" si="199"/>
        <v>13411</v>
      </c>
      <c r="B175" s="23">
        <f t="shared" si="274"/>
        <v>0</v>
      </c>
      <c r="C175" s="29" t="str">
        <f t="shared" si="200"/>
        <v/>
      </c>
      <c r="D175" s="142"/>
      <c r="E175" s="143"/>
      <c r="F175" s="150"/>
      <c r="G175" s="138"/>
      <c r="H175" s="138"/>
      <c r="I175" s="1"/>
      <c r="J175" s="145"/>
      <c r="K175" s="234"/>
      <c r="L175" s="31" t="str">
        <f t="shared" si="273"/>
        <v/>
      </c>
      <c r="M175" s="30" t="str">
        <f t="shared" si="201"/>
        <v/>
      </c>
      <c r="N175" s="32" t="str">
        <f t="shared" si="275"/>
        <v/>
      </c>
      <c r="O175" s="32" t="str">
        <f t="shared" si="276"/>
        <v/>
      </c>
      <c r="P175" s="33" t="str">
        <f t="shared" ref="P175:P198" si="278">IF(L175="g","",IF(L175="b","",IF(AH175=0,"",AR175*10000+AS175*100+AT175)))</f>
        <v/>
      </c>
      <c r="R175" s="30" t="str">
        <f t="shared" si="277"/>
        <v/>
      </c>
      <c r="U175" s="30" t="str">
        <f t="shared" si="238"/>
        <v/>
      </c>
      <c r="V175" s="32" t="str">
        <f t="shared" si="203"/>
        <v/>
      </c>
      <c r="W175" s="32" t="str">
        <f t="shared" si="204"/>
        <v/>
      </c>
      <c r="X175" s="28">
        <f t="shared" si="205"/>
        <v>11</v>
      </c>
      <c r="Y175" s="29">
        <f t="shared" si="206"/>
        <v>33</v>
      </c>
      <c r="Z175" s="29">
        <f t="shared" si="207"/>
        <v>17</v>
      </c>
      <c r="AA175" s="35" t="str">
        <f t="shared" si="208"/>
        <v/>
      </c>
      <c r="AB175" s="35">
        <f t="shared" si="209"/>
        <v>8</v>
      </c>
      <c r="AC175" s="35">
        <f t="shared" si="210"/>
        <v>41597</v>
      </c>
      <c r="AD175" s="35">
        <f t="shared" si="211"/>
        <v>5199</v>
      </c>
      <c r="AE175" s="28">
        <f t="shared" si="14"/>
        <v>1</v>
      </c>
      <c r="AF175" s="29">
        <f t="shared" si="212"/>
        <v>26</v>
      </c>
      <c r="AG175" s="29">
        <f t="shared" si="213"/>
        <v>39</v>
      </c>
      <c r="AH175" s="35">
        <f t="shared" si="214"/>
        <v>0</v>
      </c>
      <c r="AI175" s="34">
        <f t="shared" si="252"/>
        <v>-5792</v>
      </c>
      <c r="AJ175" s="34">
        <f t="shared" si="253"/>
        <v>-40550</v>
      </c>
      <c r="AK175" s="30" t="str">
        <f t="shared" si="215"/>
        <v/>
      </c>
      <c r="AL175" s="35">
        <f t="shared" si="216"/>
        <v>0</v>
      </c>
      <c r="AM175" s="35">
        <f t="shared" si="217"/>
        <v>56</v>
      </c>
      <c r="AN175" s="35">
        <f t="shared" si="218"/>
        <v>56</v>
      </c>
      <c r="AO175" s="35">
        <f t="shared" si="219"/>
        <v>0</v>
      </c>
      <c r="AP175" s="35">
        <f t="shared" si="220"/>
        <v>20.577777777777779</v>
      </c>
      <c r="AQ175" s="35">
        <f t="shared" si="221"/>
        <v>0</v>
      </c>
      <c r="AR175" s="28">
        <f t="shared" si="20"/>
        <v>0</v>
      </c>
      <c r="AS175" s="29">
        <f t="shared" si="222"/>
        <v>0</v>
      </c>
      <c r="AT175" s="29">
        <f t="shared" si="223"/>
        <v>0</v>
      </c>
      <c r="AU175" s="35">
        <f t="shared" si="224"/>
        <v>-8</v>
      </c>
      <c r="AV175" s="28">
        <f t="shared" si="24"/>
        <v>-1</v>
      </c>
      <c r="AW175" s="29">
        <f t="shared" si="225"/>
        <v>59</v>
      </c>
      <c r="AX175" s="29">
        <f t="shared" si="226"/>
        <v>52</v>
      </c>
      <c r="AY175" s="35">
        <f t="shared" si="227"/>
        <v>-2</v>
      </c>
      <c r="AZ175" s="28">
        <f t="shared" si="28"/>
        <v>-1</v>
      </c>
      <c r="BA175" s="29">
        <f t="shared" si="228"/>
        <v>59</v>
      </c>
      <c r="BB175" s="29">
        <f t="shared" si="229"/>
        <v>58</v>
      </c>
      <c r="BC175" s="35">
        <f t="shared" si="230"/>
        <v>0</v>
      </c>
      <c r="BD175" s="30" t="str">
        <f>IF($T175=BD$1,MAX(BD$2:BD174)+$AK175,"")</f>
        <v/>
      </c>
      <c r="BE175" s="30" t="str">
        <f>IF($T175=BE$1,MAX(BE$2:BE174)+$AK175,"")</f>
        <v/>
      </c>
      <c r="BF175" s="30" t="str">
        <f>IF($T175=BF$1,MAX(BF$2:BF174)+$AK175,"")</f>
        <v/>
      </c>
      <c r="BG175" s="30" t="str">
        <f>IF($T175=BG$1,MAX(BG$2:BG174)+$AK175,"")</f>
        <v/>
      </c>
      <c r="BH175" s="30" t="str">
        <f>IF($T175=BH$1,MAX(BH$2:BH174)+$AK175,"")</f>
        <v/>
      </c>
      <c r="BI175" s="30" t="str">
        <f>IF($T175=BI$1,MAX(BI$2:BI174)+$AK175,"")</f>
        <v/>
      </c>
      <c r="BJ175" s="30" t="str">
        <f>IF($T175=BJ$1,MAX(BJ$2:BJ174)+$AK175,"")</f>
        <v/>
      </c>
      <c r="BK175" s="30" t="str">
        <f>IF($T175=BK$1,MAX(BK$2:BK174)+$AK175,"")</f>
        <v/>
      </c>
      <c r="BL175" s="30" t="str">
        <f>IF($T175=BL$1,MAX(BL$2:BL174)+$AK175,"")</f>
        <v/>
      </c>
      <c r="BM175" s="30" t="str">
        <f>IF($T175=BM$1,MAX(BM$2:BM174)+$AK175,"")</f>
        <v/>
      </c>
      <c r="BN175" s="30" t="str">
        <f>IF($T175=BN$1,MAX(BN$2:BN174)+$AK175,"")</f>
        <v/>
      </c>
      <c r="BO175" s="30" t="str">
        <f>IF($T175=BO$1,MAX(BO$2:BO174)+$AK175,"")</f>
        <v/>
      </c>
      <c r="BP175" s="30" t="str">
        <f>IF($T175=BP$1,MAX(BP$2:BP174)+$AK175,"")</f>
        <v/>
      </c>
      <c r="BQ175" s="30" t="str">
        <f>IF($T175=BQ$1,MAX(BQ$2:BQ174)+$AK175,"")</f>
        <v/>
      </c>
      <c r="BR175" s="30" t="str">
        <f>IF($T175=BR$1,MAX(BR$2:BR174)+$AK175,"")</f>
        <v/>
      </c>
      <c r="BS175" s="30" t="str">
        <f>IF($T175=BS$1,MAX(BS$2:BS174)+$AK175,"")</f>
        <v/>
      </c>
      <c r="BT175" s="30" t="str">
        <f>IF($T175=BT$1,MAX(BT$2:BT174)+$AK175,"")</f>
        <v/>
      </c>
    </row>
    <row r="176" spans="1:72" x14ac:dyDescent="0.2">
      <c r="A176" s="71">
        <f t="shared" si="199"/>
        <v>13511</v>
      </c>
      <c r="B176" s="23">
        <f t="shared" si="274"/>
        <v>0</v>
      </c>
      <c r="C176" s="29" t="str">
        <f t="shared" si="200"/>
        <v/>
      </c>
      <c r="D176" s="142"/>
      <c r="E176" s="143"/>
      <c r="F176" s="150"/>
      <c r="G176" s="138"/>
      <c r="H176" s="138"/>
      <c r="I176" s="1"/>
      <c r="J176" s="145"/>
      <c r="K176" s="151"/>
      <c r="L176" s="31" t="str">
        <f t="shared" si="273"/>
        <v/>
      </c>
      <c r="M176" s="30" t="str">
        <f t="shared" si="201"/>
        <v/>
      </c>
      <c r="N176" s="32" t="str">
        <f t="shared" si="275"/>
        <v/>
      </c>
      <c r="O176" s="32" t="str">
        <f t="shared" si="276"/>
        <v/>
      </c>
      <c r="P176" s="33" t="str">
        <f t="shared" si="278"/>
        <v/>
      </c>
      <c r="R176" s="30" t="str">
        <f t="shared" si="277"/>
        <v/>
      </c>
      <c r="U176" s="30" t="str">
        <f t="shared" si="238"/>
        <v/>
      </c>
      <c r="V176" s="32" t="str">
        <f t="shared" si="203"/>
        <v/>
      </c>
      <c r="W176" s="32" t="str">
        <f t="shared" si="204"/>
        <v/>
      </c>
      <c r="X176" s="28">
        <f t="shared" si="205"/>
        <v>11</v>
      </c>
      <c r="Y176" s="29">
        <f t="shared" si="206"/>
        <v>33</v>
      </c>
      <c r="Z176" s="29">
        <f t="shared" si="207"/>
        <v>17</v>
      </c>
      <c r="AA176" s="35" t="str">
        <f t="shared" si="208"/>
        <v/>
      </c>
      <c r="AB176" s="35">
        <f t="shared" si="209"/>
        <v>8</v>
      </c>
      <c r="AC176" s="35">
        <f t="shared" si="210"/>
        <v>41597</v>
      </c>
      <c r="AD176" s="35">
        <f t="shared" si="211"/>
        <v>5199</v>
      </c>
      <c r="AE176" s="28">
        <f t="shared" si="14"/>
        <v>1</v>
      </c>
      <c r="AF176" s="29">
        <f t="shared" si="212"/>
        <v>26</v>
      </c>
      <c r="AG176" s="29">
        <f t="shared" si="213"/>
        <v>39</v>
      </c>
      <c r="AH176" s="35">
        <f t="shared" si="214"/>
        <v>0</v>
      </c>
      <c r="AI176" s="34">
        <f t="shared" si="252"/>
        <v>-5792</v>
      </c>
      <c r="AJ176" s="34">
        <f t="shared" si="253"/>
        <v>-40550</v>
      </c>
      <c r="AK176" s="30" t="str">
        <f t="shared" si="215"/>
        <v/>
      </c>
      <c r="AL176" s="35">
        <f t="shared" si="216"/>
        <v>0</v>
      </c>
      <c r="AM176" s="35">
        <f t="shared" si="217"/>
        <v>56</v>
      </c>
      <c r="AN176" s="35">
        <f t="shared" si="218"/>
        <v>56</v>
      </c>
      <c r="AO176" s="35">
        <f t="shared" si="219"/>
        <v>0</v>
      </c>
      <c r="AP176" s="35">
        <f t="shared" si="220"/>
        <v>20.577777777777779</v>
      </c>
      <c r="AQ176" s="35">
        <f t="shared" si="221"/>
        <v>0</v>
      </c>
      <c r="AR176" s="28">
        <f t="shared" si="20"/>
        <v>0</v>
      </c>
      <c r="AS176" s="29">
        <f t="shared" si="222"/>
        <v>0</v>
      </c>
      <c r="AT176" s="29">
        <f t="shared" si="223"/>
        <v>0</v>
      </c>
      <c r="AU176" s="35">
        <f t="shared" si="224"/>
        <v>-8</v>
      </c>
      <c r="AV176" s="28">
        <f t="shared" si="24"/>
        <v>-1</v>
      </c>
      <c r="AW176" s="29">
        <f t="shared" si="225"/>
        <v>59</v>
      </c>
      <c r="AX176" s="29">
        <f t="shared" si="226"/>
        <v>52</v>
      </c>
      <c r="AY176" s="35">
        <f t="shared" si="227"/>
        <v>-2</v>
      </c>
      <c r="AZ176" s="28">
        <f t="shared" si="28"/>
        <v>-1</v>
      </c>
      <c r="BA176" s="29">
        <f t="shared" si="228"/>
        <v>59</v>
      </c>
      <c r="BB176" s="29">
        <f t="shared" si="229"/>
        <v>58</v>
      </c>
      <c r="BC176" s="35">
        <f t="shared" si="230"/>
        <v>0</v>
      </c>
      <c r="BD176" s="30" t="str">
        <f>IF($T176=BD$1,MAX(BD$2:BD175)+$AK176,"")</f>
        <v/>
      </c>
      <c r="BE176" s="30" t="str">
        <f>IF($T176=BE$1,MAX(BE$2:BE175)+$AK176,"")</f>
        <v/>
      </c>
      <c r="BF176" s="30" t="str">
        <f>IF($T176=BF$1,MAX(BF$2:BF175)+$AK176,"")</f>
        <v/>
      </c>
      <c r="BG176" s="30" t="str">
        <f>IF($T176=BG$1,MAX(BG$2:BG175)+$AK176,"")</f>
        <v/>
      </c>
      <c r="BH176" s="30" t="str">
        <f>IF($T176=BH$1,MAX(BH$2:BH175)+$AK176,"")</f>
        <v/>
      </c>
      <c r="BI176" s="30" t="str">
        <f>IF($T176=BI$1,MAX(BI$2:BI175)+$AK176,"")</f>
        <v/>
      </c>
      <c r="BJ176" s="30" t="str">
        <f>IF($T176=BJ$1,MAX(BJ$2:BJ175)+$AK176,"")</f>
        <v/>
      </c>
      <c r="BK176" s="30" t="str">
        <f>IF($T176=BK$1,MAX(BK$2:BK175)+$AK176,"")</f>
        <v/>
      </c>
      <c r="BL176" s="30" t="str">
        <f>IF($T176=BL$1,MAX(BL$2:BL175)+$AK176,"")</f>
        <v/>
      </c>
      <c r="BM176" s="30" t="str">
        <f>IF($T176=BM$1,MAX(BM$2:BM175)+$AK176,"")</f>
        <v/>
      </c>
      <c r="BN176" s="30" t="str">
        <f>IF($T176=BN$1,MAX(BN$2:BN175)+$AK176,"")</f>
        <v/>
      </c>
      <c r="BO176" s="30" t="str">
        <f>IF($T176=BO$1,MAX(BO$2:BO175)+$AK176,"")</f>
        <v/>
      </c>
      <c r="BP176" s="30" t="str">
        <f>IF($T176=BP$1,MAX(BP$2:BP175)+$AK176,"")</f>
        <v/>
      </c>
      <c r="BQ176" s="30" t="str">
        <f>IF($T176=BQ$1,MAX(BQ$2:BQ175)+$AK176,"")</f>
        <v/>
      </c>
      <c r="BR176" s="30" t="str">
        <f>IF($T176=BR$1,MAX(BR$2:BR175)+$AK176,"")</f>
        <v/>
      </c>
      <c r="BS176" s="30" t="str">
        <f>IF($T176=BS$1,MAX(BS$2:BS175)+$AK176,"")</f>
        <v/>
      </c>
      <c r="BT176" s="30" t="str">
        <f>IF($T176=BT$1,MAX(BT$2:BT175)+$AK176,"")</f>
        <v/>
      </c>
    </row>
    <row r="177" spans="1:72" x14ac:dyDescent="0.2">
      <c r="A177" s="71">
        <f t="shared" si="199"/>
        <v>13611</v>
      </c>
      <c r="B177" s="23">
        <f t="shared" si="274"/>
        <v>0</v>
      </c>
      <c r="C177" s="29" t="str">
        <f t="shared" si="200"/>
        <v/>
      </c>
      <c r="D177" s="142"/>
      <c r="E177" s="143"/>
      <c r="F177" s="150"/>
      <c r="G177" s="138"/>
      <c r="H177" s="138"/>
      <c r="I177" s="1"/>
      <c r="J177" s="145"/>
      <c r="K177" s="151"/>
      <c r="L177" s="31" t="str">
        <f t="shared" si="273"/>
        <v/>
      </c>
      <c r="M177" s="30" t="str">
        <f t="shared" si="201"/>
        <v/>
      </c>
      <c r="N177" s="32" t="str">
        <f t="shared" si="275"/>
        <v/>
      </c>
      <c r="O177" s="32" t="str">
        <f t="shared" si="276"/>
        <v/>
      </c>
      <c r="P177" s="33" t="str">
        <f t="shared" si="278"/>
        <v/>
      </c>
      <c r="R177" s="30" t="str">
        <f t="shared" si="277"/>
        <v/>
      </c>
      <c r="U177" s="30" t="str">
        <f t="shared" si="238"/>
        <v/>
      </c>
      <c r="V177" s="32" t="str">
        <f t="shared" si="203"/>
        <v/>
      </c>
      <c r="W177" s="32" t="str">
        <f t="shared" si="204"/>
        <v/>
      </c>
      <c r="X177" s="28">
        <f t="shared" si="205"/>
        <v>11</v>
      </c>
      <c r="Y177" s="29">
        <f t="shared" si="206"/>
        <v>33</v>
      </c>
      <c r="Z177" s="29">
        <f t="shared" si="207"/>
        <v>17</v>
      </c>
      <c r="AA177" s="35" t="str">
        <f t="shared" si="208"/>
        <v/>
      </c>
      <c r="AB177" s="35">
        <f t="shared" si="209"/>
        <v>8</v>
      </c>
      <c r="AC177" s="35">
        <f t="shared" si="210"/>
        <v>41597</v>
      </c>
      <c r="AD177" s="35">
        <f t="shared" si="211"/>
        <v>5199</v>
      </c>
      <c r="AE177" s="28">
        <f t="shared" si="14"/>
        <v>1</v>
      </c>
      <c r="AF177" s="29">
        <f t="shared" si="212"/>
        <v>26</v>
      </c>
      <c r="AG177" s="29">
        <f t="shared" si="213"/>
        <v>39</v>
      </c>
      <c r="AH177" s="35">
        <f t="shared" si="214"/>
        <v>0</v>
      </c>
      <c r="AI177" s="34">
        <f t="shared" si="252"/>
        <v>-5792</v>
      </c>
      <c r="AJ177" s="34">
        <f t="shared" si="253"/>
        <v>-40550</v>
      </c>
      <c r="AK177" s="30" t="str">
        <f t="shared" si="215"/>
        <v/>
      </c>
      <c r="AL177" s="35">
        <f t="shared" si="216"/>
        <v>0</v>
      </c>
      <c r="AM177" s="35">
        <f t="shared" si="217"/>
        <v>56</v>
      </c>
      <c r="AN177" s="35">
        <f t="shared" si="218"/>
        <v>56</v>
      </c>
      <c r="AO177" s="35">
        <f t="shared" si="219"/>
        <v>0</v>
      </c>
      <c r="AP177" s="35">
        <f t="shared" si="220"/>
        <v>20.577777777777779</v>
      </c>
      <c r="AQ177" s="35">
        <f t="shared" si="221"/>
        <v>0</v>
      </c>
      <c r="AR177" s="28">
        <f t="shared" si="20"/>
        <v>0</v>
      </c>
      <c r="AS177" s="29">
        <f t="shared" si="222"/>
        <v>0</v>
      </c>
      <c r="AT177" s="29">
        <f t="shared" si="223"/>
        <v>0</v>
      </c>
      <c r="AU177" s="35">
        <f t="shared" si="224"/>
        <v>-8</v>
      </c>
      <c r="AV177" s="28">
        <f t="shared" si="24"/>
        <v>-1</v>
      </c>
      <c r="AW177" s="29">
        <f t="shared" si="225"/>
        <v>59</v>
      </c>
      <c r="AX177" s="29">
        <f t="shared" si="226"/>
        <v>52</v>
      </c>
      <c r="AY177" s="35">
        <f t="shared" si="227"/>
        <v>-2</v>
      </c>
      <c r="AZ177" s="28">
        <f t="shared" si="28"/>
        <v>-1</v>
      </c>
      <c r="BA177" s="29">
        <f t="shared" si="228"/>
        <v>59</v>
      </c>
      <c r="BB177" s="29">
        <f t="shared" si="229"/>
        <v>58</v>
      </c>
      <c r="BC177" s="35">
        <f t="shared" si="230"/>
        <v>0</v>
      </c>
      <c r="BD177" s="30" t="str">
        <f>IF($T177=BD$1,MAX(BD$2:BD176)+$AK177,"")</f>
        <v/>
      </c>
      <c r="BE177" s="30" t="str">
        <f>IF($T177=BE$1,MAX(BE$2:BE176)+$AK177,"")</f>
        <v/>
      </c>
      <c r="BF177" s="30" t="str">
        <f>IF($T177=BF$1,MAX(BF$2:BF176)+$AK177,"")</f>
        <v/>
      </c>
      <c r="BG177" s="30" t="str">
        <f>IF($T177=BG$1,MAX(BG$2:BG176)+$AK177,"")</f>
        <v/>
      </c>
      <c r="BH177" s="30" t="str">
        <f>IF($T177=BH$1,MAX(BH$2:BH176)+$AK177,"")</f>
        <v/>
      </c>
      <c r="BI177" s="30" t="str">
        <f>IF($T177=BI$1,MAX(BI$2:BI176)+$AK177,"")</f>
        <v/>
      </c>
      <c r="BJ177" s="30" t="str">
        <f>IF($T177=BJ$1,MAX(BJ$2:BJ176)+$AK177,"")</f>
        <v/>
      </c>
      <c r="BK177" s="30" t="str">
        <f>IF($T177=BK$1,MAX(BK$2:BK176)+$AK177,"")</f>
        <v/>
      </c>
      <c r="BL177" s="30" t="str">
        <f>IF($T177=BL$1,MAX(BL$2:BL176)+$AK177,"")</f>
        <v/>
      </c>
      <c r="BM177" s="30" t="str">
        <f>IF($T177=BM$1,MAX(BM$2:BM176)+$AK177,"")</f>
        <v/>
      </c>
      <c r="BN177" s="30" t="str">
        <f>IF($T177=BN$1,MAX(BN$2:BN176)+$AK177,"")</f>
        <v/>
      </c>
      <c r="BO177" s="30" t="str">
        <f>IF($T177=BO$1,MAX(BO$2:BO176)+$AK177,"")</f>
        <v/>
      </c>
      <c r="BP177" s="30" t="str">
        <f>IF($T177=BP$1,MAX(BP$2:BP176)+$AK177,"")</f>
        <v/>
      </c>
      <c r="BQ177" s="30" t="str">
        <f>IF($T177=BQ$1,MAX(BQ$2:BQ176)+$AK177,"")</f>
        <v/>
      </c>
      <c r="BR177" s="30" t="str">
        <f>IF($T177=BR$1,MAX(BR$2:BR176)+$AK177,"")</f>
        <v/>
      </c>
      <c r="BS177" s="30" t="str">
        <f>IF($T177=BS$1,MAX(BS$2:BS176)+$AK177,"")</f>
        <v/>
      </c>
      <c r="BT177" s="30" t="str">
        <f>IF($T177=BT$1,MAX(BT$2:BT176)+$AK177,"")</f>
        <v/>
      </c>
    </row>
    <row r="178" spans="1:72" x14ac:dyDescent="0.2">
      <c r="A178" s="71">
        <f t="shared" si="199"/>
        <v>13711</v>
      </c>
      <c r="B178" s="23">
        <f t="shared" si="274"/>
        <v>0</v>
      </c>
      <c r="C178" s="29" t="str">
        <f t="shared" si="200"/>
        <v/>
      </c>
      <c r="D178" s="142"/>
      <c r="E178" s="143"/>
      <c r="F178" s="150"/>
      <c r="G178" s="138"/>
      <c r="H178" s="138"/>
      <c r="I178" s="1"/>
      <c r="J178" s="145"/>
      <c r="K178" s="231"/>
      <c r="L178" s="31" t="str">
        <f t="shared" si="273"/>
        <v/>
      </c>
      <c r="M178" s="30" t="str">
        <f t="shared" si="201"/>
        <v/>
      </c>
      <c r="N178" s="32" t="str">
        <f t="shared" si="275"/>
        <v/>
      </c>
      <c r="O178" s="32" t="str">
        <f t="shared" si="276"/>
        <v/>
      </c>
      <c r="P178" s="33" t="str">
        <f t="shared" si="278"/>
        <v/>
      </c>
      <c r="R178" s="30" t="str">
        <f t="shared" si="277"/>
        <v/>
      </c>
      <c r="U178" s="30" t="str">
        <f t="shared" si="238"/>
        <v/>
      </c>
      <c r="V178" s="32" t="str">
        <f t="shared" si="203"/>
        <v/>
      </c>
      <c r="W178" s="32" t="str">
        <f t="shared" si="204"/>
        <v/>
      </c>
      <c r="X178" s="28">
        <f t="shared" si="205"/>
        <v>11</v>
      </c>
      <c r="Y178" s="29">
        <f t="shared" si="206"/>
        <v>33</v>
      </c>
      <c r="Z178" s="29">
        <f t="shared" si="207"/>
        <v>17</v>
      </c>
      <c r="AA178" s="35" t="str">
        <f t="shared" si="208"/>
        <v/>
      </c>
      <c r="AB178" s="35">
        <f t="shared" si="209"/>
        <v>8</v>
      </c>
      <c r="AC178" s="35">
        <f t="shared" si="210"/>
        <v>41597</v>
      </c>
      <c r="AD178" s="35">
        <f t="shared" si="211"/>
        <v>5199</v>
      </c>
      <c r="AE178" s="28">
        <f t="shared" si="14"/>
        <v>1</v>
      </c>
      <c r="AF178" s="29">
        <f t="shared" si="212"/>
        <v>26</v>
      </c>
      <c r="AG178" s="29">
        <f t="shared" si="213"/>
        <v>39</v>
      </c>
      <c r="AH178" s="35">
        <f t="shared" si="214"/>
        <v>0</v>
      </c>
      <c r="AI178" s="34">
        <f t="shared" si="252"/>
        <v>-5792</v>
      </c>
      <c r="AJ178" s="34">
        <f t="shared" si="253"/>
        <v>-40550</v>
      </c>
      <c r="AK178" s="30" t="str">
        <f t="shared" si="215"/>
        <v/>
      </c>
      <c r="AL178" s="35">
        <f t="shared" si="216"/>
        <v>0</v>
      </c>
      <c r="AM178" s="35">
        <f t="shared" si="217"/>
        <v>56</v>
      </c>
      <c r="AN178" s="35">
        <f t="shared" si="218"/>
        <v>56</v>
      </c>
      <c r="AO178" s="35">
        <f t="shared" si="219"/>
        <v>0</v>
      </c>
      <c r="AP178" s="35">
        <f t="shared" si="220"/>
        <v>20.577777777777779</v>
      </c>
      <c r="AQ178" s="35">
        <f t="shared" si="221"/>
        <v>0</v>
      </c>
      <c r="AR178" s="28">
        <f t="shared" si="20"/>
        <v>0</v>
      </c>
      <c r="AS178" s="29">
        <f t="shared" si="222"/>
        <v>0</v>
      </c>
      <c r="AT178" s="29">
        <f t="shared" si="223"/>
        <v>0</v>
      </c>
      <c r="AU178" s="35">
        <f t="shared" si="224"/>
        <v>-8</v>
      </c>
      <c r="AV178" s="28">
        <f t="shared" si="24"/>
        <v>-1</v>
      </c>
      <c r="AW178" s="29">
        <f t="shared" si="225"/>
        <v>59</v>
      </c>
      <c r="AX178" s="29">
        <f t="shared" si="226"/>
        <v>52</v>
      </c>
      <c r="AY178" s="35">
        <f t="shared" si="227"/>
        <v>-2</v>
      </c>
      <c r="AZ178" s="28">
        <f t="shared" si="28"/>
        <v>-1</v>
      </c>
      <c r="BA178" s="29">
        <f t="shared" si="228"/>
        <v>59</v>
      </c>
      <c r="BB178" s="29">
        <f t="shared" si="229"/>
        <v>58</v>
      </c>
      <c r="BC178" s="35">
        <f t="shared" si="230"/>
        <v>0</v>
      </c>
      <c r="BD178" s="30" t="str">
        <f>IF($T178=BD$1,MAX(BD$2:BD177)+$AK178,"")</f>
        <v/>
      </c>
      <c r="BE178" s="30" t="str">
        <f>IF($T178=BE$1,MAX(BE$2:BE177)+$AK178,"")</f>
        <v/>
      </c>
      <c r="BF178" s="30" t="str">
        <f>IF($T178=BF$1,MAX(BF$2:BF177)+$AK178,"")</f>
        <v/>
      </c>
      <c r="BG178" s="30" t="str">
        <f>IF($T178=BG$1,MAX(BG$2:BG177)+$AK178,"")</f>
        <v/>
      </c>
      <c r="BH178" s="30" t="str">
        <f>IF($T178=BH$1,MAX(BH$2:BH177)+$AK178,"")</f>
        <v/>
      </c>
      <c r="BI178" s="30" t="str">
        <f>IF($T178=BI$1,MAX(BI$2:BI177)+$AK178,"")</f>
        <v/>
      </c>
      <c r="BJ178" s="30" t="str">
        <f>IF($T178=BJ$1,MAX(BJ$2:BJ177)+$AK178,"")</f>
        <v/>
      </c>
      <c r="BK178" s="30" t="str">
        <f>IF($T178=BK$1,MAX(BK$2:BK177)+$AK178,"")</f>
        <v/>
      </c>
      <c r="BL178" s="30" t="str">
        <f>IF($T178=BL$1,MAX(BL$2:BL177)+$AK178,"")</f>
        <v/>
      </c>
      <c r="BM178" s="30" t="str">
        <f>IF($T178=BM$1,MAX(BM$2:BM177)+$AK178,"")</f>
        <v/>
      </c>
      <c r="BN178" s="30" t="str">
        <f>IF($T178=BN$1,MAX(BN$2:BN177)+$AK178,"")</f>
        <v/>
      </c>
      <c r="BO178" s="30" t="str">
        <f>IF($T178=BO$1,MAX(BO$2:BO177)+$AK178,"")</f>
        <v/>
      </c>
      <c r="BP178" s="30" t="str">
        <f>IF($T178=BP$1,MAX(BP$2:BP177)+$AK178,"")</f>
        <v/>
      </c>
      <c r="BQ178" s="30" t="str">
        <f>IF($T178=BQ$1,MAX(BQ$2:BQ177)+$AK178,"")</f>
        <v/>
      </c>
      <c r="BR178" s="30" t="str">
        <f>IF($T178=BR$1,MAX(BR$2:BR177)+$AK178,"")</f>
        <v/>
      </c>
      <c r="BS178" s="30" t="str">
        <f>IF($T178=BS$1,MAX(BS$2:BS177)+$AK178,"")</f>
        <v/>
      </c>
      <c r="BT178" s="30" t="str">
        <f>IF($T178=BT$1,MAX(BT$2:BT177)+$AK178,"")</f>
        <v/>
      </c>
    </row>
    <row r="179" spans="1:72" x14ac:dyDescent="0.2">
      <c r="A179" s="71">
        <f t="shared" si="199"/>
        <v>13811</v>
      </c>
      <c r="B179" s="23">
        <f t="shared" si="274"/>
        <v>0</v>
      </c>
      <c r="C179" s="29" t="str">
        <f t="shared" si="200"/>
        <v/>
      </c>
      <c r="D179" s="142"/>
      <c r="E179" s="143"/>
      <c r="F179" s="150"/>
      <c r="G179" s="138"/>
      <c r="H179" s="138"/>
      <c r="I179" s="1"/>
      <c r="J179" s="145"/>
      <c r="K179" s="151"/>
      <c r="L179" s="31" t="str">
        <f t="shared" si="273"/>
        <v/>
      </c>
      <c r="M179" s="30" t="str">
        <f t="shared" si="201"/>
        <v/>
      </c>
      <c r="N179" s="32" t="str">
        <f t="shared" si="275"/>
        <v/>
      </c>
      <c r="O179" s="32" t="str">
        <f t="shared" si="276"/>
        <v/>
      </c>
      <c r="P179" s="33" t="str">
        <f t="shared" si="278"/>
        <v/>
      </c>
      <c r="R179" s="30" t="str">
        <f t="shared" si="277"/>
        <v/>
      </c>
      <c r="U179" s="30" t="str">
        <f t="shared" si="238"/>
        <v/>
      </c>
      <c r="V179" s="32" t="str">
        <f t="shared" si="203"/>
        <v/>
      </c>
      <c r="W179" s="32" t="str">
        <f t="shared" si="204"/>
        <v/>
      </c>
      <c r="X179" s="28">
        <f t="shared" si="205"/>
        <v>11</v>
      </c>
      <c r="Y179" s="29">
        <f t="shared" si="206"/>
        <v>33</v>
      </c>
      <c r="Z179" s="29">
        <f t="shared" si="207"/>
        <v>17</v>
      </c>
      <c r="AA179" s="35" t="str">
        <f t="shared" si="208"/>
        <v/>
      </c>
      <c r="AB179" s="35">
        <f t="shared" si="209"/>
        <v>8</v>
      </c>
      <c r="AC179" s="35">
        <f t="shared" si="210"/>
        <v>41597</v>
      </c>
      <c r="AD179" s="35">
        <f t="shared" si="211"/>
        <v>5199</v>
      </c>
      <c r="AE179" s="28">
        <f t="shared" si="14"/>
        <v>1</v>
      </c>
      <c r="AF179" s="29">
        <f t="shared" si="212"/>
        <v>26</v>
      </c>
      <c r="AG179" s="29">
        <f t="shared" si="213"/>
        <v>39</v>
      </c>
      <c r="AH179" s="35">
        <f t="shared" si="214"/>
        <v>0</v>
      </c>
      <c r="AI179" s="34">
        <f t="shared" si="252"/>
        <v>-5792</v>
      </c>
      <c r="AJ179" s="34">
        <f t="shared" si="253"/>
        <v>-40550</v>
      </c>
      <c r="AK179" s="30" t="str">
        <f t="shared" si="215"/>
        <v/>
      </c>
      <c r="AL179" s="35">
        <f t="shared" si="216"/>
        <v>0</v>
      </c>
      <c r="AM179" s="35">
        <f t="shared" si="217"/>
        <v>56</v>
      </c>
      <c r="AN179" s="35">
        <f t="shared" si="218"/>
        <v>56</v>
      </c>
      <c r="AO179" s="35">
        <f t="shared" si="219"/>
        <v>0</v>
      </c>
      <c r="AP179" s="35">
        <f t="shared" si="220"/>
        <v>20.577777777777779</v>
      </c>
      <c r="AQ179" s="35">
        <f t="shared" si="221"/>
        <v>0</v>
      </c>
      <c r="AR179" s="28">
        <f t="shared" si="20"/>
        <v>0</v>
      </c>
      <c r="AS179" s="29">
        <f t="shared" si="222"/>
        <v>0</v>
      </c>
      <c r="AT179" s="29">
        <f t="shared" si="223"/>
        <v>0</v>
      </c>
      <c r="AU179" s="35">
        <f t="shared" si="224"/>
        <v>-8</v>
      </c>
      <c r="AV179" s="28">
        <f t="shared" si="24"/>
        <v>-1</v>
      </c>
      <c r="AW179" s="29">
        <f t="shared" si="225"/>
        <v>59</v>
      </c>
      <c r="AX179" s="29">
        <f t="shared" si="226"/>
        <v>52</v>
      </c>
      <c r="AY179" s="35">
        <f t="shared" si="227"/>
        <v>-2</v>
      </c>
      <c r="AZ179" s="28">
        <f t="shared" si="28"/>
        <v>-1</v>
      </c>
      <c r="BA179" s="29">
        <f t="shared" si="228"/>
        <v>59</v>
      </c>
      <c r="BB179" s="29">
        <f t="shared" si="229"/>
        <v>58</v>
      </c>
      <c r="BC179" s="35">
        <f t="shared" si="230"/>
        <v>0</v>
      </c>
      <c r="BD179" s="30" t="str">
        <f>IF($T179=BD$1,MAX(BD$2:BD178)+$AK179,"")</f>
        <v/>
      </c>
      <c r="BE179" s="30" t="str">
        <f>IF($T179=BE$1,MAX(BE$2:BE178)+$AK179,"")</f>
        <v/>
      </c>
      <c r="BF179" s="30" t="str">
        <f>IF($T179=BF$1,MAX(BF$2:BF178)+$AK179,"")</f>
        <v/>
      </c>
      <c r="BG179" s="30" t="str">
        <f>IF($T179=BG$1,MAX(BG$2:BG178)+$AK179,"")</f>
        <v/>
      </c>
      <c r="BH179" s="30" t="str">
        <f>IF($T179=BH$1,MAX(BH$2:BH178)+$AK179,"")</f>
        <v/>
      </c>
      <c r="BI179" s="30" t="str">
        <f>IF($T179=BI$1,MAX(BI$2:BI178)+$AK179,"")</f>
        <v/>
      </c>
      <c r="BJ179" s="30" t="str">
        <f>IF($T179=BJ$1,MAX(BJ$2:BJ178)+$AK179,"")</f>
        <v/>
      </c>
      <c r="BK179" s="30" t="str">
        <f>IF($T179=BK$1,MAX(BK$2:BK178)+$AK179,"")</f>
        <v/>
      </c>
      <c r="BL179" s="30" t="str">
        <f>IF($T179=BL$1,MAX(BL$2:BL178)+$AK179,"")</f>
        <v/>
      </c>
      <c r="BM179" s="30" t="str">
        <f>IF($T179=BM$1,MAX(BM$2:BM178)+$AK179,"")</f>
        <v/>
      </c>
      <c r="BN179" s="30" t="str">
        <f>IF($T179=BN$1,MAX(BN$2:BN178)+$AK179,"")</f>
        <v/>
      </c>
      <c r="BO179" s="30" t="str">
        <f>IF($T179=BO$1,MAX(BO$2:BO178)+$AK179,"")</f>
        <v/>
      </c>
      <c r="BP179" s="30" t="str">
        <f>IF($T179=BP$1,MAX(BP$2:BP178)+$AK179,"")</f>
        <v/>
      </c>
      <c r="BQ179" s="30" t="str">
        <f>IF($T179=BQ$1,MAX(BQ$2:BQ178)+$AK179,"")</f>
        <v/>
      </c>
      <c r="BR179" s="30" t="str">
        <f>IF($T179=BR$1,MAX(BR$2:BR178)+$AK179,"")</f>
        <v/>
      </c>
      <c r="BS179" s="30" t="str">
        <f>IF($T179=BS$1,MAX(BS$2:BS178)+$AK179,"")</f>
        <v/>
      </c>
      <c r="BT179" s="30" t="str">
        <f>IF($T179=BT$1,MAX(BT$2:BT178)+$AK179,"")</f>
        <v/>
      </c>
    </row>
    <row r="180" spans="1:72" x14ac:dyDescent="0.2">
      <c r="A180" s="71">
        <f t="shared" si="199"/>
        <v>13911</v>
      </c>
      <c r="B180" s="23">
        <f t="shared" si="274"/>
        <v>0</v>
      </c>
      <c r="C180" s="29" t="str">
        <f t="shared" si="200"/>
        <v/>
      </c>
      <c r="D180" s="142"/>
      <c r="E180" s="143"/>
      <c r="F180" s="150"/>
      <c r="G180" s="138"/>
      <c r="H180" s="138"/>
      <c r="I180" s="1"/>
      <c r="J180" s="145"/>
      <c r="K180" s="227"/>
      <c r="L180" s="31" t="str">
        <f t="shared" si="273"/>
        <v/>
      </c>
      <c r="M180" s="30" t="str">
        <f t="shared" si="201"/>
        <v/>
      </c>
      <c r="N180" s="32" t="str">
        <f t="shared" si="275"/>
        <v/>
      </c>
      <c r="O180" s="32" t="str">
        <f t="shared" si="276"/>
        <v/>
      </c>
      <c r="P180" s="33" t="str">
        <f t="shared" si="278"/>
        <v/>
      </c>
      <c r="R180" s="30" t="str">
        <f t="shared" si="277"/>
        <v/>
      </c>
      <c r="U180" s="30" t="str">
        <f t="shared" si="238"/>
        <v/>
      </c>
      <c r="V180" s="32" t="str">
        <f t="shared" si="203"/>
        <v/>
      </c>
      <c r="W180" s="32" t="str">
        <f t="shared" si="204"/>
        <v/>
      </c>
      <c r="X180" s="28">
        <f t="shared" si="205"/>
        <v>11</v>
      </c>
      <c r="Y180" s="29">
        <f t="shared" si="206"/>
        <v>33</v>
      </c>
      <c r="Z180" s="29">
        <f t="shared" si="207"/>
        <v>17</v>
      </c>
      <c r="AA180" s="35" t="str">
        <f t="shared" si="208"/>
        <v/>
      </c>
      <c r="AB180" s="35">
        <f t="shared" si="209"/>
        <v>8</v>
      </c>
      <c r="AC180" s="35">
        <f t="shared" si="210"/>
        <v>41597</v>
      </c>
      <c r="AD180" s="35">
        <f t="shared" si="211"/>
        <v>5199</v>
      </c>
      <c r="AE180" s="28">
        <f t="shared" si="14"/>
        <v>1</v>
      </c>
      <c r="AF180" s="29">
        <f t="shared" si="212"/>
        <v>26</v>
      </c>
      <c r="AG180" s="29">
        <f t="shared" si="213"/>
        <v>39</v>
      </c>
      <c r="AH180" s="35">
        <f t="shared" si="214"/>
        <v>0</v>
      </c>
      <c r="AI180" s="34">
        <f t="shared" si="252"/>
        <v>-5792</v>
      </c>
      <c r="AJ180" s="34">
        <f t="shared" si="253"/>
        <v>-40550</v>
      </c>
      <c r="AK180" s="30" t="str">
        <f t="shared" si="215"/>
        <v/>
      </c>
      <c r="AL180" s="35">
        <f t="shared" si="216"/>
        <v>0</v>
      </c>
      <c r="AM180" s="35">
        <f t="shared" si="217"/>
        <v>56</v>
      </c>
      <c r="AN180" s="35">
        <f t="shared" si="218"/>
        <v>56</v>
      </c>
      <c r="AO180" s="35">
        <f t="shared" si="219"/>
        <v>0</v>
      </c>
      <c r="AP180" s="35">
        <f t="shared" si="220"/>
        <v>20.577777777777779</v>
      </c>
      <c r="AQ180" s="35">
        <f t="shared" si="221"/>
        <v>0</v>
      </c>
      <c r="AR180" s="28">
        <f t="shared" si="20"/>
        <v>0</v>
      </c>
      <c r="AS180" s="29">
        <f t="shared" si="222"/>
        <v>0</v>
      </c>
      <c r="AT180" s="29">
        <f t="shared" si="223"/>
        <v>0</v>
      </c>
      <c r="AU180" s="35">
        <f t="shared" si="224"/>
        <v>-8</v>
      </c>
      <c r="AV180" s="28">
        <f t="shared" si="24"/>
        <v>-1</v>
      </c>
      <c r="AW180" s="29">
        <f t="shared" si="225"/>
        <v>59</v>
      </c>
      <c r="AX180" s="29">
        <f t="shared" si="226"/>
        <v>52</v>
      </c>
      <c r="AY180" s="35">
        <f t="shared" si="227"/>
        <v>-2</v>
      </c>
      <c r="AZ180" s="28">
        <f t="shared" si="28"/>
        <v>-1</v>
      </c>
      <c r="BA180" s="29">
        <f t="shared" si="228"/>
        <v>59</v>
      </c>
      <c r="BB180" s="29">
        <f t="shared" si="229"/>
        <v>58</v>
      </c>
      <c r="BC180" s="35">
        <f t="shared" si="230"/>
        <v>0</v>
      </c>
      <c r="BD180" s="30" t="str">
        <f>IF($T180=BD$1,MAX(BD$2:BD179)+$AK180,"")</f>
        <v/>
      </c>
      <c r="BE180" s="30" t="str">
        <f>IF($T180=BE$1,MAX(BE$2:BE179)+$AK180,"")</f>
        <v/>
      </c>
      <c r="BF180" s="30" t="str">
        <f>IF($T180=BF$1,MAX(BF$2:BF179)+$AK180,"")</f>
        <v/>
      </c>
      <c r="BG180" s="30" t="str">
        <f>IF($T180=BG$1,MAX(BG$2:BG179)+$AK180,"")</f>
        <v/>
      </c>
      <c r="BH180" s="30" t="str">
        <f>IF($T180=BH$1,MAX(BH$2:BH179)+$AK180,"")</f>
        <v/>
      </c>
      <c r="BI180" s="30" t="str">
        <f>IF($T180=BI$1,MAX(BI$2:BI179)+$AK180,"")</f>
        <v/>
      </c>
      <c r="BJ180" s="30" t="str">
        <f>IF($T180=BJ$1,MAX(BJ$2:BJ179)+$AK180,"")</f>
        <v/>
      </c>
      <c r="BK180" s="30" t="str">
        <f>IF($T180=BK$1,MAX(BK$2:BK179)+$AK180,"")</f>
        <v/>
      </c>
      <c r="BL180" s="30" t="str">
        <f>IF($T180=BL$1,MAX(BL$2:BL179)+$AK180,"")</f>
        <v/>
      </c>
      <c r="BM180" s="30" t="str">
        <f>IF($T180=BM$1,MAX(BM$2:BM179)+$AK180,"")</f>
        <v/>
      </c>
      <c r="BN180" s="30" t="str">
        <f>IF($T180=BN$1,MAX(BN$2:BN179)+$AK180,"")</f>
        <v/>
      </c>
      <c r="BO180" s="30" t="str">
        <f>IF($T180=BO$1,MAX(BO$2:BO179)+$AK180,"")</f>
        <v/>
      </c>
      <c r="BP180" s="30" t="str">
        <f>IF($T180=BP$1,MAX(BP$2:BP179)+$AK180,"")</f>
        <v/>
      </c>
      <c r="BQ180" s="30" t="str">
        <f>IF($T180=BQ$1,MAX(BQ$2:BQ179)+$AK180,"")</f>
        <v/>
      </c>
      <c r="BR180" s="30" t="str">
        <f>IF($T180=BR$1,MAX(BR$2:BR179)+$AK180,"")</f>
        <v/>
      </c>
      <c r="BS180" s="30" t="str">
        <f>IF($T180=BS$1,MAX(BS$2:BS179)+$AK180,"")</f>
        <v/>
      </c>
      <c r="BT180" s="30" t="str">
        <f>IF($T180=BT$1,MAX(BT$2:BT179)+$AK180,"")</f>
        <v/>
      </c>
    </row>
    <row r="181" spans="1:72" x14ac:dyDescent="0.2">
      <c r="A181" s="71">
        <f t="shared" si="199"/>
        <v>14011</v>
      </c>
      <c r="B181" s="23">
        <f t="shared" si="274"/>
        <v>0</v>
      </c>
      <c r="C181" s="29" t="str">
        <f t="shared" si="200"/>
        <v/>
      </c>
      <c r="D181" s="142"/>
      <c r="E181" s="143"/>
      <c r="F181" s="150"/>
      <c r="G181" s="138"/>
      <c r="H181" s="138"/>
      <c r="I181" s="1"/>
      <c r="J181" s="145"/>
      <c r="K181" s="229"/>
      <c r="L181" s="31" t="str">
        <f t="shared" si="273"/>
        <v/>
      </c>
      <c r="M181" s="30" t="str">
        <f t="shared" si="201"/>
        <v/>
      </c>
      <c r="N181" s="32" t="str">
        <f t="shared" si="275"/>
        <v/>
      </c>
      <c r="O181" s="32" t="str">
        <f t="shared" si="276"/>
        <v/>
      </c>
      <c r="P181" s="33" t="str">
        <f t="shared" si="278"/>
        <v/>
      </c>
      <c r="R181" s="30" t="str">
        <f t="shared" si="277"/>
        <v/>
      </c>
      <c r="U181" s="30" t="str">
        <f t="shared" si="238"/>
        <v/>
      </c>
      <c r="V181" s="32" t="str">
        <f t="shared" si="203"/>
        <v/>
      </c>
      <c r="W181" s="32" t="str">
        <f t="shared" si="204"/>
        <v/>
      </c>
      <c r="X181" s="28">
        <f t="shared" si="205"/>
        <v>11</v>
      </c>
      <c r="Y181" s="29">
        <f t="shared" si="206"/>
        <v>33</v>
      </c>
      <c r="Z181" s="29">
        <f t="shared" si="207"/>
        <v>17</v>
      </c>
      <c r="AA181" s="35" t="str">
        <f t="shared" si="208"/>
        <v/>
      </c>
      <c r="AB181" s="35">
        <f t="shared" si="209"/>
        <v>8</v>
      </c>
      <c r="AC181" s="35">
        <f t="shared" si="210"/>
        <v>41597</v>
      </c>
      <c r="AD181" s="35">
        <f t="shared" si="211"/>
        <v>5199</v>
      </c>
      <c r="AE181" s="28">
        <f t="shared" si="14"/>
        <v>1</v>
      </c>
      <c r="AF181" s="29">
        <f t="shared" si="212"/>
        <v>26</v>
      </c>
      <c r="AG181" s="29">
        <f t="shared" si="213"/>
        <v>39</v>
      </c>
      <c r="AH181" s="35">
        <f t="shared" si="214"/>
        <v>0</v>
      </c>
      <c r="AI181" s="34">
        <f t="shared" si="252"/>
        <v>-5792</v>
      </c>
      <c r="AJ181" s="34">
        <f t="shared" si="253"/>
        <v>-40550</v>
      </c>
      <c r="AK181" s="30" t="str">
        <f t="shared" si="215"/>
        <v/>
      </c>
      <c r="AL181" s="35">
        <f t="shared" si="216"/>
        <v>0</v>
      </c>
      <c r="AM181" s="35">
        <f t="shared" si="217"/>
        <v>56</v>
      </c>
      <c r="AN181" s="35">
        <f t="shared" si="218"/>
        <v>56</v>
      </c>
      <c r="AO181" s="35">
        <f t="shared" si="219"/>
        <v>0</v>
      </c>
      <c r="AP181" s="35">
        <f t="shared" si="220"/>
        <v>20.577777777777779</v>
      </c>
      <c r="AQ181" s="35">
        <f t="shared" si="221"/>
        <v>0</v>
      </c>
      <c r="AR181" s="28">
        <f t="shared" si="20"/>
        <v>0</v>
      </c>
      <c r="AS181" s="29">
        <f t="shared" si="222"/>
        <v>0</v>
      </c>
      <c r="AT181" s="29">
        <f t="shared" si="223"/>
        <v>0</v>
      </c>
      <c r="AU181" s="35">
        <f t="shared" si="224"/>
        <v>-8</v>
      </c>
      <c r="AV181" s="28">
        <f t="shared" si="24"/>
        <v>-1</v>
      </c>
      <c r="AW181" s="29">
        <f t="shared" si="225"/>
        <v>59</v>
      </c>
      <c r="AX181" s="29">
        <f t="shared" si="226"/>
        <v>52</v>
      </c>
      <c r="AY181" s="35">
        <f t="shared" si="227"/>
        <v>-2</v>
      </c>
      <c r="AZ181" s="28">
        <f t="shared" si="28"/>
        <v>-1</v>
      </c>
      <c r="BA181" s="29">
        <f t="shared" si="228"/>
        <v>59</v>
      </c>
      <c r="BB181" s="29">
        <f t="shared" si="229"/>
        <v>58</v>
      </c>
      <c r="BC181" s="35">
        <f t="shared" si="230"/>
        <v>0</v>
      </c>
      <c r="BD181" s="30" t="str">
        <f>IF($T181=BD$1,MAX(BD$2:BD180)+$AK181,"")</f>
        <v/>
      </c>
      <c r="BE181" s="30" t="str">
        <f>IF($T181=BE$1,MAX(BE$2:BE180)+$AK181,"")</f>
        <v/>
      </c>
      <c r="BF181" s="30" t="str">
        <f>IF($T181=BF$1,MAX(BF$2:BF180)+$AK181,"")</f>
        <v/>
      </c>
      <c r="BG181" s="30" t="str">
        <f>IF($T181=BG$1,MAX(BG$2:BG180)+$AK181,"")</f>
        <v/>
      </c>
      <c r="BH181" s="30" t="str">
        <f>IF($T181=BH$1,MAX(BH$2:BH180)+$AK181,"")</f>
        <v/>
      </c>
      <c r="BI181" s="30" t="str">
        <f>IF($T181=BI$1,MAX(BI$2:BI180)+$AK181,"")</f>
        <v/>
      </c>
      <c r="BJ181" s="30" t="str">
        <f>IF($T181=BJ$1,MAX(BJ$2:BJ180)+$AK181,"")</f>
        <v/>
      </c>
      <c r="BK181" s="30" t="str">
        <f>IF($T181=BK$1,MAX(BK$2:BK180)+$AK181,"")</f>
        <v/>
      </c>
      <c r="BL181" s="30" t="str">
        <f>IF($T181=BL$1,MAX(BL$2:BL180)+$AK181,"")</f>
        <v/>
      </c>
      <c r="BM181" s="30" t="str">
        <f>IF($T181=BM$1,MAX(BM$2:BM180)+$AK181,"")</f>
        <v/>
      </c>
      <c r="BN181" s="30" t="str">
        <f>IF($T181=BN$1,MAX(BN$2:BN180)+$AK181,"")</f>
        <v/>
      </c>
      <c r="BO181" s="30" t="str">
        <f>IF($T181=BO$1,MAX(BO$2:BO180)+$AK181,"")</f>
        <v/>
      </c>
      <c r="BP181" s="30" t="str">
        <f>IF($T181=BP$1,MAX(BP$2:BP180)+$AK181,"")</f>
        <v/>
      </c>
      <c r="BQ181" s="30" t="str">
        <f>IF($T181=BQ$1,MAX(BQ$2:BQ180)+$AK181,"")</f>
        <v/>
      </c>
      <c r="BR181" s="30" t="str">
        <f>IF($T181=BR$1,MAX(BR$2:BR180)+$AK181,"")</f>
        <v/>
      </c>
      <c r="BS181" s="30" t="str">
        <f>IF($T181=BS$1,MAX(BS$2:BS180)+$AK181,"")</f>
        <v/>
      </c>
      <c r="BT181" s="30" t="str">
        <f>IF($T181=BT$1,MAX(BT$2:BT180)+$AK181,"")</f>
        <v/>
      </c>
    </row>
    <row r="182" spans="1:72" x14ac:dyDescent="0.2">
      <c r="A182" s="71">
        <f t="shared" si="199"/>
        <v>14111</v>
      </c>
      <c r="B182" s="23">
        <f t="shared" si="274"/>
        <v>0</v>
      </c>
      <c r="C182" s="29" t="str">
        <f t="shared" si="200"/>
        <v/>
      </c>
      <c r="D182" s="142"/>
      <c r="E182" s="143"/>
      <c r="F182" s="150"/>
      <c r="G182" s="138"/>
      <c r="H182" s="138"/>
      <c r="I182" s="1"/>
      <c r="J182" s="145"/>
      <c r="K182" s="227"/>
      <c r="L182" s="31" t="str">
        <f t="shared" si="273"/>
        <v/>
      </c>
      <c r="M182" s="30" t="str">
        <f t="shared" si="201"/>
        <v/>
      </c>
      <c r="N182" s="32" t="str">
        <f t="shared" si="275"/>
        <v/>
      </c>
      <c r="O182" s="32" t="str">
        <f t="shared" si="276"/>
        <v/>
      </c>
      <c r="P182" s="33" t="str">
        <f t="shared" si="278"/>
        <v/>
      </c>
      <c r="R182" s="30" t="str">
        <f t="shared" si="277"/>
        <v/>
      </c>
      <c r="U182" s="30" t="str">
        <f t="shared" si="238"/>
        <v/>
      </c>
      <c r="V182" s="32" t="str">
        <f t="shared" si="203"/>
        <v/>
      </c>
      <c r="W182" s="32" t="str">
        <f t="shared" si="204"/>
        <v/>
      </c>
      <c r="X182" s="28">
        <f t="shared" si="205"/>
        <v>11</v>
      </c>
      <c r="Y182" s="29">
        <f t="shared" si="206"/>
        <v>33</v>
      </c>
      <c r="Z182" s="29">
        <f t="shared" si="207"/>
        <v>17</v>
      </c>
      <c r="AA182" s="35" t="str">
        <f t="shared" si="208"/>
        <v/>
      </c>
      <c r="AB182" s="35">
        <f t="shared" si="209"/>
        <v>8</v>
      </c>
      <c r="AC182" s="35">
        <f t="shared" si="210"/>
        <v>41597</v>
      </c>
      <c r="AD182" s="35">
        <f t="shared" si="211"/>
        <v>5199</v>
      </c>
      <c r="AE182" s="28">
        <f t="shared" si="14"/>
        <v>1</v>
      </c>
      <c r="AF182" s="29">
        <f t="shared" si="212"/>
        <v>26</v>
      </c>
      <c r="AG182" s="29">
        <f t="shared" si="213"/>
        <v>39</v>
      </c>
      <c r="AH182" s="35">
        <f t="shared" si="214"/>
        <v>0</v>
      </c>
      <c r="AI182" s="34">
        <f t="shared" si="252"/>
        <v>-5792</v>
      </c>
      <c r="AJ182" s="34">
        <f t="shared" si="253"/>
        <v>-40550</v>
      </c>
      <c r="AK182" s="30" t="str">
        <f t="shared" si="215"/>
        <v/>
      </c>
      <c r="AL182" s="35">
        <f t="shared" si="216"/>
        <v>0</v>
      </c>
      <c r="AM182" s="35">
        <f t="shared" si="217"/>
        <v>56</v>
      </c>
      <c r="AN182" s="35">
        <f t="shared" si="218"/>
        <v>56</v>
      </c>
      <c r="AO182" s="35">
        <f t="shared" si="219"/>
        <v>0</v>
      </c>
      <c r="AP182" s="35">
        <f t="shared" si="220"/>
        <v>20.577777777777779</v>
      </c>
      <c r="AQ182" s="35">
        <f t="shared" si="221"/>
        <v>0</v>
      </c>
      <c r="AR182" s="28">
        <f t="shared" si="20"/>
        <v>0</v>
      </c>
      <c r="AS182" s="29">
        <f t="shared" si="222"/>
        <v>0</v>
      </c>
      <c r="AT182" s="29">
        <f t="shared" si="223"/>
        <v>0</v>
      </c>
      <c r="AU182" s="35">
        <f t="shared" si="224"/>
        <v>-8</v>
      </c>
      <c r="AV182" s="28">
        <f t="shared" si="24"/>
        <v>-1</v>
      </c>
      <c r="AW182" s="29">
        <f t="shared" si="225"/>
        <v>59</v>
      </c>
      <c r="AX182" s="29">
        <f t="shared" si="226"/>
        <v>52</v>
      </c>
      <c r="AY182" s="35">
        <f t="shared" si="227"/>
        <v>-2</v>
      </c>
      <c r="AZ182" s="28">
        <f t="shared" si="28"/>
        <v>-1</v>
      </c>
      <c r="BA182" s="29">
        <f t="shared" si="228"/>
        <v>59</v>
      </c>
      <c r="BB182" s="29">
        <f t="shared" si="229"/>
        <v>58</v>
      </c>
      <c r="BC182" s="35">
        <f t="shared" si="230"/>
        <v>0</v>
      </c>
      <c r="BD182" s="30" t="str">
        <f>IF($T182=BD$1,MAX(BD$2:BD181)+$AK182,"")</f>
        <v/>
      </c>
      <c r="BE182" s="30" t="str">
        <f>IF($T182=BE$1,MAX(BE$2:BE181)+$AK182,"")</f>
        <v/>
      </c>
      <c r="BF182" s="30" t="str">
        <f>IF($T182=BF$1,MAX(BF$2:BF181)+$AK182,"")</f>
        <v/>
      </c>
      <c r="BG182" s="30" t="str">
        <f>IF($T182=BG$1,MAX(BG$2:BG181)+$AK182,"")</f>
        <v/>
      </c>
      <c r="BH182" s="30" t="str">
        <f>IF($T182=BH$1,MAX(BH$2:BH181)+$AK182,"")</f>
        <v/>
      </c>
      <c r="BI182" s="30" t="str">
        <f>IF($T182=BI$1,MAX(BI$2:BI181)+$AK182,"")</f>
        <v/>
      </c>
      <c r="BJ182" s="30" t="str">
        <f>IF($T182=BJ$1,MAX(BJ$2:BJ181)+$AK182,"")</f>
        <v/>
      </c>
      <c r="BK182" s="30" t="str">
        <f>IF($T182=BK$1,MAX(BK$2:BK181)+$AK182,"")</f>
        <v/>
      </c>
      <c r="BL182" s="30" t="str">
        <f>IF($T182=BL$1,MAX(BL$2:BL181)+$AK182,"")</f>
        <v/>
      </c>
      <c r="BM182" s="30" t="str">
        <f>IF($T182=BM$1,MAX(BM$2:BM181)+$AK182,"")</f>
        <v/>
      </c>
      <c r="BN182" s="30" t="str">
        <f>IF($T182=BN$1,MAX(BN$2:BN181)+$AK182,"")</f>
        <v/>
      </c>
      <c r="BO182" s="30" t="str">
        <f>IF($T182=BO$1,MAX(BO$2:BO181)+$AK182,"")</f>
        <v/>
      </c>
      <c r="BP182" s="30" t="str">
        <f>IF($T182=BP$1,MAX(BP$2:BP181)+$AK182,"")</f>
        <v/>
      </c>
      <c r="BQ182" s="30" t="str">
        <f>IF($T182=BQ$1,MAX(BQ$2:BQ181)+$AK182,"")</f>
        <v/>
      </c>
      <c r="BR182" s="30" t="str">
        <f>IF($T182=BR$1,MAX(BR$2:BR181)+$AK182,"")</f>
        <v/>
      </c>
      <c r="BS182" s="30" t="str">
        <f>IF($T182=BS$1,MAX(BS$2:BS181)+$AK182,"")</f>
        <v/>
      </c>
      <c r="BT182" s="30" t="str">
        <f>IF($T182=BT$1,MAX(BT$2:BT181)+$AK182,"")</f>
        <v/>
      </c>
    </row>
    <row r="183" spans="1:72" x14ac:dyDescent="0.2">
      <c r="A183" s="71">
        <f t="shared" si="199"/>
        <v>14211</v>
      </c>
      <c r="B183" s="23">
        <f t="shared" si="274"/>
        <v>0</v>
      </c>
      <c r="C183" s="29" t="str">
        <f t="shared" si="200"/>
        <v/>
      </c>
      <c r="D183" s="142"/>
      <c r="E183" s="143"/>
      <c r="F183" s="150"/>
      <c r="G183" s="138"/>
      <c r="H183" s="138"/>
      <c r="I183" s="1"/>
      <c r="J183" s="145"/>
      <c r="K183" s="231"/>
      <c r="L183" s="31" t="str">
        <f t="shared" si="273"/>
        <v/>
      </c>
      <c r="M183" s="30" t="str">
        <f t="shared" si="201"/>
        <v/>
      </c>
      <c r="N183" s="32" t="str">
        <f t="shared" si="275"/>
        <v/>
      </c>
      <c r="O183" s="32" t="str">
        <f t="shared" si="276"/>
        <v/>
      </c>
      <c r="P183" s="33" t="str">
        <f t="shared" si="278"/>
        <v/>
      </c>
      <c r="R183" s="30" t="str">
        <f t="shared" si="277"/>
        <v/>
      </c>
      <c r="U183" s="30" t="str">
        <f t="shared" si="238"/>
        <v/>
      </c>
      <c r="V183" s="32" t="str">
        <f t="shared" si="203"/>
        <v/>
      </c>
      <c r="W183" s="32" t="str">
        <f t="shared" si="204"/>
        <v/>
      </c>
      <c r="X183" s="28">
        <f t="shared" si="205"/>
        <v>11</v>
      </c>
      <c r="Y183" s="29">
        <f t="shared" si="206"/>
        <v>33</v>
      </c>
      <c r="Z183" s="29">
        <f t="shared" si="207"/>
        <v>17</v>
      </c>
      <c r="AA183" s="35" t="str">
        <f t="shared" si="208"/>
        <v/>
      </c>
      <c r="AB183" s="35">
        <f t="shared" si="209"/>
        <v>8</v>
      </c>
      <c r="AC183" s="35">
        <f t="shared" si="210"/>
        <v>41597</v>
      </c>
      <c r="AD183" s="35">
        <f t="shared" si="211"/>
        <v>5199</v>
      </c>
      <c r="AE183" s="28">
        <f t="shared" si="14"/>
        <v>1</v>
      </c>
      <c r="AF183" s="29">
        <f t="shared" si="212"/>
        <v>26</v>
      </c>
      <c r="AG183" s="29">
        <f t="shared" si="213"/>
        <v>39</v>
      </c>
      <c r="AH183" s="35">
        <f t="shared" si="214"/>
        <v>0</v>
      </c>
      <c r="AI183" s="34">
        <f t="shared" si="252"/>
        <v>-5792</v>
      </c>
      <c r="AJ183" s="34">
        <f t="shared" si="253"/>
        <v>-40550</v>
      </c>
      <c r="AK183" s="30" t="str">
        <f t="shared" si="215"/>
        <v/>
      </c>
      <c r="AL183" s="35">
        <f t="shared" si="216"/>
        <v>0</v>
      </c>
      <c r="AM183" s="35">
        <f t="shared" si="217"/>
        <v>56</v>
      </c>
      <c r="AN183" s="35">
        <f t="shared" si="218"/>
        <v>56</v>
      </c>
      <c r="AO183" s="35">
        <f t="shared" si="219"/>
        <v>0</v>
      </c>
      <c r="AP183" s="35">
        <f t="shared" si="220"/>
        <v>20.577777777777779</v>
      </c>
      <c r="AQ183" s="35">
        <f t="shared" si="221"/>
        <v>0</v>
      </c>
      <c r="AR183" s="28">
        <f t="shared" si="20"/>
        <v>0</v>
      </c>
      <c r="AS183" s="29">
        <f t="shared" si="222"/>
        <v>0</v>
      </c>
      <c r="AT183" s="29">
        <f t="shared" si="223"/>
        <v>0</v>
      </c>
      <c r="AU183" s="35">
        <f t="shared" si="224"/>
        <v>-8</v>
      </c>
      <c r="AV183" s="28">
        <f t="shared" si="24"/>
        <v>-1</v>
      </c>
      <c r="AW183" s="29">
        <f t="shared" si="225"/>
        <v>59</v>
      </c>
      <c r="AX183" s="29">
        <f t="shared" si="226"/>
        <v>52</v>
      </c>
      <c r="AY183" s="35">
        <f t="shared" si="227"/>
        <v>-2</v>
      </c>
      <c r="AZ183" s="28">
        <f t="shared" si="28"/>
        <v>-1</v>
      </c>
      <c r="BA183" s="29">
        <f t="shared" si="228"/>
        <v>59</v>
      </c>
      <c r="BB183" s="29">
        <f t="shared" si="229"/>
        <v>58</v>
      </c>
      <c r="BC183" s="35">
        <f t="shared" si="230"/>
        <v>0</v>
      </c>
      <c r="BD183" s="30" t="str">
        <f>IF($T183=BD$1,MAX(BD$2:BD182)+$AK183,"")</f>
        <v/>
      </c>
      <c r="BE183" s="30" t="str">
        <f>IF($T183=BE$1,MAX(BE$2:BE182)+$AK183,"")</f>
        <v/>
      </c>
      <c r="BF183" s="30" t="str">
        <f>IF($T183=BF$1,MAX(BF$2:BF182)+$AK183,"")</f>
        <v/>
      </c>
      <c r="BG183" s="30" t="str">
        <f>IF($T183=BG$1,MAX(BG$2:BG182)+$AK183,"")</f>
        <v/>
      </c>
      <c r="BH183" s="30" t="str">
        <f>IF($T183=BH$1,MAX(BH$2:BH182)+$AK183,"")</f>
        <v/>
      </c>
      <c r="BI183" s="30" t="str">
        <f>IF($T183=BI$1,MAX(BI$2:BI182)+$AK183,"")</f>
        <v/>
      </c>
      <c r="BJ183" s="30" t="str">
        <f>IF($T183=BJ$1,MAX(BJ$2:BJ182)+$AK183,"")</f>
        <v/>
      </c>
      <c r="BK183" s="30" t="str">
        <f>IF($T183=BK$1,MAX(BK$2:BK182)+$AK183,"")</f>
        <v/>
      </c>
      <c r="BL183" s="30" t="str">
        <f>IF($T183=BL$1,MAX(BL$2:BL182)+$AK183,"")</f>
        <v/>
      </c>
      <c r="BM183" s="30" t="str">
        <f>IF($T183=BM$1,MAX(BM$2:BM182)+$AK183,"")</f>
        <v/>
      </c>
      <c r="BN183" s="30" t="str">
        <f>IF($T183=BN$1,MAX(BN$2:BN182)+$AK183,"")</f>
        <v/>
      </c>
      <c r="BO183" s="30" t="str">
        <f>IF($T183=BO$1,MAX(BO$2:BO182)+$AK183,"")</f>
        <v/>
      </c>
      <c r="BP183" s="30" t="str">
        <f>IF($T183=BP$1,MAX(BP$2:BP182)+$AK183,"")</f>
        <v/>
      </c>
      <c r="BQ183" s="30" t="str">
        <f>IF($T183=BQ$1,MAX(BQ$2:BQ182)+$AK183,"")</f>
        <v/>
      </c>
      <c r="BR183" s="30" t="str">
        <f>IF($T183=BR$1,MAX(BR$2:BR182)+$AK183,"")</f>
        <v/>
      </c>
      <c r="BS183" s="30" t="str">
        <f>IF($T183=BS$1,MAX(BS$2:BS182)+$AK183,"")</f>
        <v/>
      </c>
      <c r="BT183" s="30" t="str">
        <f>IF($T183=BT$1,MAX(BT$2:BT182)+$AK183,"")</f>
        <v/>
      </c>
    </row>
    <row r="184" spans="1:72" x14ac:dyDescent="0.2">
      <c r="A184" s="71">
        <f t="shared" si="199"/>
        <v>14311</v>
      </c>
      <c r="B184" s="23">
        <f t="shared" si="274"/>
        <v>0</v>
      </c>
      <c r="C184" s="29" t="str">
        <f t="shared" si="200"/>
        <v/>
      </c>
      <c r="D184" s="142"/>
      <c r="E184" s="143"/>
      <c r="F184" s="150"/>
      <c r="G184" s="138"/>
      <c r="H184" s="138"/>
      <c r="I184" s="1"/>
      <c r="J184" s="145"/>
      <c r="K184" s="151"/>
      <c r="L184" s="31" t="str">
        <f t="shared" si="273"/>
        <v/>
      </c>
      <c r="M184" s="30" t="str">
        <f t="shared" si="201"/>
        <v/>
      </c>
      <c r="N184" s="32" t="str">
        <f t="shared" si="275"/>
        <v/>
      </c>
      <c r="O184" s="32" t="str">
        <f t="shared" si="276"/>
        <v/>
      </c>
      <c r="P184" s="33" t="str">
        <f t="shared" si="278"/>
        <v/>
      </c>
      <c r="R184" s="30" t="str">
        <f t="shared" si="277"/>
        <v/>
      </c>
      <c r="U184" s="30" t="str">
        <f t="shared" si="238"/>
        <v/>
      </c>
      <c r="V184" s="32" t="str">
        <f t="shared" si="203"/>
        <v/>
      </c>
      <c r="W184" s="32" t="str">
        <f t="shared" si="204"/>
        <v/>
      </c>
      <c r="X184" s="28">
        <f t="shared" si="205"/>
        <v>11</v>
      </c>
      <c r="Y184" s="29">
        <f t="shared" si="206"/>
        <v>33</v>
      </c>
      <c r="Z184" s="29">
        <f t="shared" si="207"/>
        <v>17</v>
      </c>
      <c r="AA184" s="35" t="str">
        <f t="shared" si="208"/>
        <v/>
      </c>
      <c r="AB184" s="35">
        <f t="shared" si="209"/>
        <v>8</v>
      </c>
      <c r="AC184" s="35">
        <f t="shared" si="210"/>
        <v>41597</v>
      </c>
      <c r="AD184" s="35">
        <f t="shared" si="211"/>
        <v>5199</v>
      </c>
      <c r="AE184" s="28">
        <f t="shared" si="14"/>
        <v>1</v>
      </c>
      <c r="AF184" s="29">
        <f t="shared" si="212"/>
        <v>26</v>
      </c>
      <c r="AG184" s="29">
        <f t="shared" si="213"/>
        <v>39</v>
      </c>
      <c r="AH184" s="35">
        <f t="shared" si="214"/>
        <v>0</v>
      </c>
      <c r="AI184" s="34">
        <f t="shared" si="252"/>
        <v>-5792</v>
      </c>
      <c r="AJ184" s="34">
        <f t="shared" si="253"/>
        <v>-40550</v>
      </c>
      <c r="AK184" s="30" t="str">
        <f t="shared" si="215"/>
        <v/>
      </c>
      <c r="AL184" s="35">
        <f t="shared" si="216"/>
        <v>0</v>
      </c>
      <c r="AM184" s="35">
        <f t="shared" si="217"/>
        <v>56</v>
      </c>
      <c r="AN184" s="35">
        <f t="shared" si="218"/>
        <v>56</v>
      </c>
      <c r="AO184" s="35">
        <f t="shared" si="219"/>
        <v>0</v>
      </c>
      <c r="AP184" s="35">
        <f t="shared" si="220"/>
        <v>20.577777777777779</v>
      </c>
      <c r="AQ184" s="35">
        <f t="shared" si="221"/>
        <v>0</v>
      </c>
      <c r="AR184" s="28">
        <f t="shared" si="20"/>
        <v>0</v>
      </c>
      <c r="AS184" s="29">
        <f t="shared" si="222"/>
        <v>0</v>
      </c>
      <c r="AT184" s="29">
        <f t="shared" si="223"/>
        <v>0</v>
      </c>
      <c r="AU184" s="35">
        <f t="shared" si="224"/>
        <v>-8</v>
      </c>
      <c r="AV184" s="28">
        <f t="shared" si="24"/>
        <v>-1</v>
      </c>
      <c r="AW184" s="29">
        <f t="shared" si="225"/>
        <v>59</v>
      </c>
      <c r="AX184" s="29">
        <f t="shared" si="226"/>
        <v>52</v>
      </c>
      <c r="AY184" s="35">
        <f t="shared" si="227"/>
        <v>-2</v>
      </c>
      <c r="AZ184" s="28">
        <f t="shared" si="28"/>
        <v>-1</v>
      </c>
      <c r="BA184" s="29">
        <f t="shared" si="228"/>
        <v>59</v>
      </c>
      <c r="BB184" s="29">
        <f t="shared" si="229"/>
        <v>58</v>
      </c>
      <c r="BC184" s="35">
        <f t="shared" si="230"/>
        <v>0</v>
      </c>
      <c r="BD184" s="30" t="str">
        <f>IF($T184=BD$1,MAX(BD$2:BD183)+$AK184,"")</f>
        <v/>
      </c>
      <c r="BE184" s="30" t="str">
        <f>IF($T184=BE$1,MAX(BE$2:BE183)+$AK184,"")</f>
        <v/>
      </c>
      <c r="BF184" s="30" t="str">
        <f>IF($T184=BF$1,MAX(BF$2:BF183)+$AK184,"")</f>
        <v/>
      </c>
      <c r="BG184" s="30" t="str">
        <f>IF($T184=BG$1,MAX(BG$2:BG183)+$AK184,"")</f>
        <v/>
      </c>
      <c r="BH184" s="30" t="str">
        <f>IF($T184=BH$1,MAX(BH$2:BH183)+$AK184,"")</f>
        <v/>
      </c>
      <c r="BI184" s="30" t="str">
        <f>IF($T184=BI$1,MAX(BI$2:BI183)+$AK184,"")</f>
        <v/>
      </c>
      <c r="BJ184" s="30" t="str">
        <f>IF($T184=BJ$1,MAX(BJ$2:BJ183)+$AK184,"")</f>
        <v/>
      </c>
      <c r="BK184" s="30" t="str">
        <f>IF($T184=BK$1,MAX(BK$2:BK183)+$AK184,"")</f>
        <v/>
      </c>
      <c r="BL184" s="30" t="str">
        <f>IF($T184=BL$1,MAX(BL$2:BL183)+$AK184,"")</f>
        <v/>
      </c>
      <c r="BM184" s="30" t="str">
        <f>IF($T184=BM$1,MAX(BM$2:BM183)+$AK184,"")</f>
        <v/>
      </c>
      <c r="BN184" s="30" t="str">
        <f>IF($T184=BN$1,MAX(BN$2:BN183)+$AK184,"")</f>
        <v/>
      </c>
      <c r="BO184" s="30" t="str">
        <f>IF($T184=BO$1,MAX(BO$2:BO183)+$AK184,"")</f>
        <v/>
      </c>
      <c r="BP184" s="30" t="str">
        <f>IF($T184=BP$1,MAX(BP$2:BP183)+$AK184,"")</f>
        <v/>
      </c>
      <c r="BQ184" s="30" t="str">
        <f>IF($T184=BQ$1,MAX(BQ$2:BQ183)+$AK184,"")</f>
        <v/>
      </c>
      <c r="BR184" s="30" t="str">
        <f>IF($T184=BR$1,MAX(BR$2:BR183)+$AK184,"")</f>
        <v/>
      </c>
      <c r="BS184" s="30" t="str">
        <f>IF($T184=BS$1,MAX(BS$2:BS183)+$AK184,"")</f>
        <v/>
      </c>
      <c r="BT184" s="30" t="str">
        <f>IF($T184=BT$1,MAX(BT$2:BT183)+$AK184,"")</f>
        <v/>
      </c>
    </row>
    <row r="185" spans="1:72" x14ac:dyDescent="0.2">
      <c r="A185" s="71">
        <f t="shared" si="199"/>
        <v>14411</v>
      </c>
      <c r="B185" s="23">
        <f t="shared" si="274"/>
        <v>0</v>
      </c>
      <c r="C185" s="29" t="str">
        <f t="shared" si="200"/>
        <v/>
      </c>
      <c r="D185" s="142"/>
      <c r="E185" s="143"/>
      <c r="F185" s="150"/>
      <c r="G185" s="138"/>
      <c r="H185" s="138"/>
      <c r="I185" s="1"/>
      <c r="J185" s="145"/>
      <c r="K185" s="227"/>
      <c r="L185" s="31" t="str">
        <f t="shared" si="273"/>
        <v/>
      </c>
      <c r="M185" s="30" t="str">
        <f t="shared" si="201"/>
        <v/>
      </c>
      <c r="N185" s="32" t="str">
        <f t="shared" si="275"/>
        <v/>
      </c>
      <c r="O185" s="32" t="str">
        <f t="shared" si="276"/>
        <v/>
      </c>
      <c r="P185" s="33" t="str">
        <f t="shared" si="278"/>
        <v/>
      </c>
      <c r="R185" s="30" t="str">
        <f t="shared" si="277"/>
        <v/>
      </c>
      <c r="U185" s="30" t="str">
        <f t="shared" si="238"/>
        <v/>
      </c>
      <c r="V185" s="32" t="str">
        <f t="shared" si="203"/>
        <v/>
      </c>
      <c r="W185" s="32" t="str">
        <f t="shared" si="204"/>
        <v/>
      </c>
      <c r="X185" s="28">
        <f t="shared" si="205"/>
        <v>11</v>
      </c>
      <c r="Y185" s="29">
        <f t="shared" si="206"/>
        <v>33</v>
      </c>
      <c r="Z185" s="29">
        <f t="shared" si="207"/>
        <v>17</v>
      </c>
      <c r="AA185" s="35" t="str">
        <f t="shared" si="208"/>
        <v/>
      </c>
      <c r="AB185" s="35">
        <f t="shared" si="209"/>
        <v>8</v>
      </c>
      <c r="AC185" s="35">
        <f t="shared" si="210"/>
        <v>41597</v>
      </c>
      <c r="AD185" s="35">
        <f t="shared" si="211"/>
        <v>5199</v>
      </c>
      <c r="AE185" s="28">
        <f t="shared" si="14"/>
        <v>1</v>
      </c>
      <c r="AF185" s="29">
        <f t="shared" si="212"/>
        <v>26</v>
      </c>
      <c r="AG185" s="29">
        <f t="shared" si="213"/>
        <v>39</v>
      </c>
      <c r="AH185" s="35">
        <f t="shared" si="214"/>
        <v>0</v>
      </c>
      <c r="AI185" s="34">
        <f t="shared" si="252"/>
        <v>-5792</v>
      </c>
      <c r="AJ185" s="34">
        <f t="shared" si="253"/>
        <v>-40550</v>
      </c>
      <c r="AK185" s="30" t="str">
        <f t="shared" si="215"/>
        <v/>
      </c>
      <c r="AL185" s="35">
        <f t="shared" si="216"/>
        <v>0</v>
      </c>
      <c r="AM185" s="35">
        <f t="shared" si="217"/>
        <v>56</v>
      </c>
      <c r="AN185" s="35">
        <f t="shared" si="218"/>
        <v>56</v>
      </c>
      <c r="AO185" s="35">
        <f t="shared" si="219"/>
        <v>0</v>
      </c>
      <c r="AP185" s="35">
        <f t="shared" si="220"/>
        <v>20.577777777777779</v>
      </c>
      <c r="AQ185" s="35">
        <f t="shared" si="221"/>
        <v>0</v>
      </c>
      <c r="AR185" s="28">
        <f t="shared" si="20"/>
        <v>0</v>
      </c>
      <c r="AS185" s="29">
        <f t="shared" si="222"/>
        <v>0</v>
      </c>
      <c r="AT185" s="29">
        <f t="shared" si="223"/>
        <v>0</v>
      </c>
      <c r="AU185" s="35">
        <f t="shared" si="224"/>
        <v>-8</v>
      </c>
      <c r="AV185" s="28">
        <f t="shared" si="24"/>
        <v>-1</v>
      </c>
      <c r="AW185" s="29">
        <f t="shared" si="225"/>
        <v>59</v>
      </c>
      <c r="AX185" s="29">
        <f t="shared" si="226"/>
        <v>52</v>
      </c>
      <c r="AY185" s="35">
        <f t="shared" si="227"/>
        <v>-2</v>
      </c>
      <c r="AZ185" s="28">
        <f t="shared" si="28"/>
        <v>-1</v>
      </c>
      <c r="BA185" s="29">
        <f t="shared" si="228"/>
        <v>59</v>
      </c>
      <c r="BB185" s="29">
        <f t="shared" si="229"/>
        <v>58</v>
      </c>
      <c r="BC185" s="35">
        <f t="shared" si="230"/>
        <v>0</v>
      </c>
      <c r="BD185" s="30" t="str">
        <f>IF($T185=BD$1,MAX(BD$2:BD184)+$AK185,"")</f>
        <v/>
      </c>
      <c r="BE185" s="30" t="str">
        <f>IF($T185=BE$1,MAX(BE$2:BE184)+$AK185,"")</f>
        <v/>
      </c>
      <c r="BF185" s="30" t="str">
        <f>IF($T185=BF$1,MAX(BF$2:BF184)+$AK185,"")</f>
        <v/>
      </c>
      <c r="BG185" s="30" t="str">
        <f>IF($T185=BG$1,MAX(BG$2:BG184)+$AK185,"")</f>
        <v/>
      </c>
      <c r="BH185" s="30" t="str">
        <f>IF($T185=BH$1,MAX(BH$2:BH184)+$AK185,"")</f>
        <v/>
      </c>
      <c r="BI185" s="30" t="str">
        <f>IF($T185=BI$1,MAX(BI$2:BI184)+$AK185,"")</f>
        <v/>
      </c>
      <c r="BJ185" s="30" t="str">
        <f>IF($T185=BJ$1,MAX(BJ$2:BJ184)+$AK185,"")</f>
        <v/>
      </c>
      <c r="BK185" s="30" t="str">
        <f>IF($T185=BK$1,MAX(BK$2:BK184)+$AK185,"")</f>
        <v/>
      </c>
      <c r="BL185" s="30" t="str">
        <f>IF($T185=BL$1,MAX(BL$2:BL184)+$AK185,"")</f>
        <v/>
      </c>
      <c r="BM185" s="30" t="str">
        <f>IF($T185=BM$1,MAX(BM$2:BM184)+$AK185,"")</f>
        <v/>
      </c>
      <c r="BN185" s="30" t="str">
        <f>IF($T185=BN$1,MAX(BN$2:BN184)+$AK185,"")</f>
        <v/>
      </c>
      <c r="BO185" s="30" t="str">
        <f>IF($T185=BO$1,MAX(BO$2:BO184)+$AK185,"")</f>
        <v/>
      </c>
      <c r="BP185" s="30" t="str">
        <f>IF($T185=BP$1,MAX(BP$2:BP184)+$AK185,"")</f>
        <v/>
      </c>
      <c r="BQ185" s="30" t="str">
        <f>IF($T185=BQ$1,MAX(BQ$2:BQ184)+$AK185,"")</f>
        <v/>
      </c>
      <c r="BR185" s="30" t="str">
        <f>IF($T185=BR$1,MAX(BR$2:BR184)+$AK185,"")</f>
        <v/>
      </c>
      <c r="BS185" s="30" t="str">
        <f>IF($T185=BS$1,MAX(BS$2:BS184)+$AK185,"")</f>
        <v/>
      </c>
      <c r="BT185" s="30" t="str">
        <f>IF($T185=BT$1,MAX(BT$2:BT184)+$AK185,"")</f>
        <v/>
      </c>
    </row>
    <row r="186" spans="1:72" x14ac:dyDescent="0.2">
      <c r="A186" s="71">
        <f t="shared" si="199"/>
        <v>14511</v>
      </c>
      <c r="B186" s="23">
        <f t="shared" si="274"/>
        <v>0</v>
      </c>
      <c r="C186" s="29" t="str">
        <f t="shared" si="200"/>
        <v/>
      </c>
      <c r="D186" s="142"/>
      <c r="E186" s="143"/>
      <c r="F186" s="150"/>
      <c r="G186" s="138"/>
      <c r="H186" s="138"/>
      <c r="I186" s="1"/>
      <c r="J186" s="145"/>
      <c r="K186" s="151"/>
      <c r="L186" s="31" t="str">
        <f t="shared" si="273"/>
        <v/>
      </c>
      <c r="M186" s="30" t="str">
        <f t="shared" si="201"/>
        <v/>
      </c>
      <c r="N186" s="32" t="str">
        <f t="shared" si="275"/>
        <v/>
      </c>
      <c r="O186" s="32" t="str">
        <f t="shared" si="276"/>
        <v/>
      </c>
      <c r="P186" s="33" t="str">
        <f t="shared" si="278"/>
        <v/>
      </c>
      <c r="R186" s="30" t="str">
        <f t="shared" si="277"/>
        <v/>
      </c>
      <c r="U186" s="30" t="str">
        <f t="shared" si="238"/>
        <v/>
      </c>
      <c r="V186" s="32" t="str">
        <f t="shared" si="203"/>
        <v/>
      </c>
      <c r="W186" s="32" t="str">
        <f t="shared" si="204"/>
        <v/>
      </c>
      <c r="X186" s="28">
        <f t="shared" si="205"/>
        <v>11</v>
      </c>
      <c r="Y186" s="29">
        <f t="shared" si="206"/>
        <v>33</v>
      </c>
      <c r="Z186" s="29">
        <f t="shared" si="207"/>
        <v>17</v>
      </c>
      <c r="AA186" s="35" t="str">
        <f t="shared" si="208"/>
        <v/>
      </c>
      <c r="AB186" s="35">
        <f t="shared" si="209"/>
        <v>8</v>
      </c>
      <c r="AC186" s="35">
        <f t="shared" si="210"/>
        <v>41597</v>
      </c>
      <c r="AD186" s="35">
        <f t="shared" si="211"/>
        <v>5199</v>
      </c>
      <c r="AE186" s="28">
        <f t="shared" si="14"/>
        <v>1</v>
      </c>
      <c r="AF186" s="29">
        <f t="shared" si="212"/>
        <v>26</v>
      </c>
      <c r="AG186" s="29">
        <f t="shared" si="213"/>
        <v>39</v>
      </c>
      <c r="AH186" s="35">
        <f t="shared" si="214"/>
        <v>0</v>
      </c>
      <c r="AI186" s="34">
        <f t="shared" si="252"/>
        <v>-5792</v>
      </c>
      <c r="AJ186" s="34">
        <f t="shared" si="253"/>
        <v>-40550</v>
      </c>
      <c r="AK186" s="30" t="str">
        <f t="shared" si="215"/>
        <v/>
      </c>
      <c r="AL186" s="35">
        <f t="shared" si="216"/>
        <v>0</v>
      </c>
      <c r="AM186" s="35">
        <f t="shared" si="217"/>
        <v>56</v>
      </c>
      <c r="AN186" s="35">
        <f t="shared" si="218"/>
        <v>56</v>
      </c>
      <c r="AO186" s="35">
        <f t="shared" si="219"/>
        <v>0</v>
      </c>
      <c r="AP186" s="35">
        <f t="shared" si="220"/>
        <v>20.577777777777779</v>
      </c>
      <c r="AQ186" s="35">
        <f t="shared" si="221"/>
        <v>0</v>
      </c>
      <c r="AR186" s="28">
        <f t="shared" si="20"/>
        <v>0</v>
      </c>
      <c r="AS186" s="29">
        <f t="shared" si="222"/>
        <v>0</v>
      </c>
      <c r="AT186" s="29">
        <f t="shared" si="223"/>
        <v>0</v>
      </c>
      <c r="AU186" s="35">
        <f t="shared" si="224"/>
        <v>-8</v>
      </c>
      <c r="AV186" s="28">
        <f t="shared" si="24"/>
        <v>-1</v>
      </c>
      <c r="AW186" s="29">
        <f t="shared" si="225"/>
        <v>59</v>
      </c>
      <c r="AX186" s="29">
        <f t="shared" si="226"/>
        <v>52</v>
      </c>
      <c r="AY186" s="35">
        <f t="shared" si="227"/>
        <v>-2</v>
      </c>
      <c r="AZ186" s="28">
        <f t="shared" si="28"/>
        <v>-1</v>
      </c>
      <c r="BA186" s="29">
        <f t="shared" si="228"/>
        <v>59</v>
      </c>
      <c r="BB186" s="29">
        <f t="shared" si="229"/>
        <v>58</v>
      </c>
      <c r="BC186" s="35">
        <f t="shared" si="230"/>
        <v>0</v>
      </c>
      <c r="BD186" s="30" t="str">
        <f>IF($T186=BD$1,MAX(BD$2:BD185)+$AK186,"")</f>
        <v/>
      </c>
      <c r="BE186" s="30" t="str">
        <f>IF($T186=BE$1,MAX(BE$2:BE185)+$AK186,"")</f>
        <v/>
      </c>
      <c r="BF186" s="30" t="str">
        <f>IF($T186=BF$1,MAX(BF$2:BF185)+$AK186,"")</f>
        <v/>
      </c>
      <c r="BG186" s="30" t="str">
        <f>IF($T186=BG$1,MAX(BG$2:BG185)+$AK186,"")</f>
        <v/>
      </c>
      <c r="BH186" s="30" t="str">
        <f>IF($T186=BH$1,MAX(BH$2:BH185)+$AK186,"")</f>
        <v/>
      </c>
      <c r="BI186" s="30" t="str">
        <f>IF($T186=BI$1,MAX(BI$2:BI185)+$AK186,"")</f>
        <v/>
      </c>
      <c r="BJ186" s="30" t="str">
        <f>IF($T186=BJ$1,MAX(BJ$2:BJ185)+$AK186,"")</f>
        <v/>
      </c>
      <c r="BK186" s="30" t="str">
        <f>IF($T186=BK$1,MAX(BK$2:BK185)+$AK186,"")</f>
        <v/>
      </c>
      <c r="BL186" s="30" t="str">
        <f>IF($T186=BL$1,MAX(BL$2:BL185)+$AK186,"")</f>
        <v/>
      </c>
      <c r="BM186" s="30" t="str">
        <f>IF($T186=BM$1,MAX(BM$2:BM185)+$AK186,"")</f>
        <v/>
      </c>
      <c r="BN186" s="30" t="str">
        <f>IF($T186=BN$1,MAX(BN$2:BN185)+$AK186,"")</f>
        <v/>
      </c>
      <c r="BO186" s="30" t="str">
        <f>IF($T186=BO$1,MAX(BO$2:BO185)+$AK186,"")</f>
        <v/>
      </c>
      <c r="BP186" s="30" t="str">
        <f>IF($T186=BP$1,MAX(BP$2:BP185)+$AK186,"")</f>
        <v/>
      </c>
      <c r="BQ186" s="30" t="str">
        <f>IF($T186=BQ$1,MAX(BQ$2:BQ185)+$AK186,"")</f>
        <v/>
      </c>
      <c r="BR186" s="30" t="str">
        <f>IF($T186=BR$1,MAX(BR$2:BR185)+$AK186,"")</f>
        <v/>
      </c>
      <c r="BS186" s="30" t="str">
        <f>IF($T186=BS$1,MAX(BS$2:BS185)+$AK186,"")</f>
        <v/>
      </c>
      <c r="BT186" s="30" t="str">
        <f>IF($T186=BT$1,MAX(BT$2:BT185)+$AK186,"")</f>
        <v/>
      </c>
    </row>
    <row r="187" spans="1:72" x14ac:dyDescent="0.2">
      <c r="A187" s="71">
        <f t="shared" si="199"/>
        <v>14611</v>
      </c>
      <c r="B187" s="23">
        <f t="shared" si="274"/>
        <v>0</v>
      </c>
      <c r="C187" s="29" t="str">
        <f t="shared" si="200"/>
        <v/>
      </c>
      <c r="D187" s="142"/>
      <c r="E187" s="143"/>
      <c r="F187" s="150"/>
      <c r="G187" s="138"/>
      <c r="H187" s="138"/>
      <c r="I187" s="1"/>
      <c r="J187" s="145"/>
      <c r="K187" s="151"/>
      <c r="L187" s="31" t="str">
        <f t="shared" si="273"/>
        <v/>
      </c>
      <c r="M187" s="30" t="str">
        <f t="shared" si="201"/>
        <v/>
      </c>
      <c r="N187" s="32" t="str">
        <f t="shared" si="275"/>
        <v/>
      </c>
      <c r="O187" s="32" t="str">
        <f t="shared" si="276"/>
        <v/>
      </c>
      <c r="P187" s="33" t="str">
        <f t="shared" si="278"/>
        <v/>
      </c>
      <c r="R187" s="30" t="str">
        <f t="shared" si="277"/>
        <v/>
      </c>
      <c r="U187" s="30" t="str">
        <f t="shared" si="238"/>
        <v/>
      </c>
      <c r="V187" s="32" t="str">
        <f t="shared" si="203"/>
        <v/>
      </c>
      <c r="W187" s="32" t="str">
        <f t="shared" si="204"/>
        <v/>
      </c>
      <c r="X187" s="28">
        <f t="shared" si="205"/>
        <v>11</v>
      </c>
      <c r="Y187" s="29">
        <f t="shared" si="206"/>
        <v>33</v>
      </c>
      <c r="Z187" s="29">
        <f t="shared" si="207"/>
        <v>17</v>
      </c>
      <c r="AA187" s="35" t="str">
        <f t="shared" si="208"/>
        <v/>
      </c>
      <c r="AB187" s="35">
        <f t="shared" si="209"/>
        <v>8</v>
      </c>
      <c r="AC187" s="35">
        <f t="shared" si="210"/>
        <v>41597</v>
      </c>
      <c r="AD187" s="35">
        <f t="shared" si="211"/>
        <v>5199</v>
      </c>
      <c r="AE187" s="28">
        <f t="shared" si="14"/>
        <v>1</v>
      </c>
      <c r="AF187" s="29">
        <f t="shared" si="212"/>
        <v>26</v>
      </c>
      <c r="AG187" s="29">
        <f t="shared" si="213"/>
        <v>39</v>
      </c>
      <c r="AH187" s="35">
        <f t="shared" si="214"/>
        <v>0</v>
      </c>
      <c r="AI187" s="34">
        <f t="shared" si="252"/>
        <v>-5792</v>
      </c>
      <c r="AJ187" s="34">
        <f t="shared" si="253"/>
        <v>-40550</v>
      </c>
      <c r="AK187" s="30" t="str">
        <f t="shared" si="215"/>
        <v/>
      </c>
      <c r="AL187" s="35">
        <f t="shared" si="216"/>
        <v>0</v>
      </c>
      <c r="AM187" s="35">
        <f t="shared" si="217"/>
        <v>56</v>
      </c>
      <c r="AN187" s="35">
        <f t="shared" si="218"/>
        <v>56</v>
      </c>
      <c r="AO187" s="35">
        <f t="shared" si="219"/>
        <v>0</v>
      </c>
      <c r="AP187" s="35">
        <f t="shared" si="220"/>
        <v>20.577777777777779</v>
      </c>
      <c r="AQ187" s="35">
        <f t="shared" si="221"/>
        <v>0</v>
      </c>
      <c r="AR187" s="28">
        <f t="shared" si="20"/>
        <v>0</v>
      </c>
      <c r="AS187" s="29">
        <f t="shared" si="222"/>
        <v>0</v>
      </c>
      <c r="AT187" s="29">
        <f t="shared" si="223"/>
        <v>0</v>
      </c>
      <c r="AU187" s="35">
        <f t="shared" si="224"/>
        <v>-8</v>
      </c>
      <c r="AV187" s="28">
        <f t="shared" si="24"/>
        <v>-1</v>
      </c>
      <c r="AW187" s="29">
        <f t="shared" si="225"/>
        <v>59</v>
      </c>
      <c r="AX187" s="29">
        <f t="shared" si="226"/>
        <v>52</v>
      </c>
      <c r="AY187" s="35">
        <f t="shared" si="227"/>
        <v>-2</v>
      </c>
      <c r="AZ187" s="28">
        <f t="shared" si="28"/>
        <v>-1</v>
      </c>
      <c r="BA187" s="29">
        <f t="shared" si="228"/>
        <v>59</v>
      </c>
      <c r="BB187" s="29">
        <f t="shared" si="229"/>
        <v>58</v>
      </c>
      <c r="BC187" s="35">
        <f t="shared" si="230"/>
        <v>0</v>
      </c>
      <c r="BD187" s="30" t="str">
        <f>IF($T187=BD$1,MAX(BD$2:BD186)+$AK187,"")</f>
        <v/>
      </c>
      <c r="BE187" s="30" t="str">
        <f>IF($T187=BE$1,MAX(BE$2:BE186)+$AK187,"")</f>
        <v/>
      </c>
      <c r="BF187" s="30" t="str">
        <f>IF($T187=BF$1,MAX(BF$2:BF186)+$AK187,"")</f>
        <v/>
      </c>
      <c r="BG187" s="30" t="str">
        <f>IF($T187=BG$1,MAX(BG$2:BG186)+$AK187,"")</f>
        <v/>
      </c>
      <c r="BH187" s="30" t="str">
        <f>IF($T187=BH$1,MAX(BH$2:BH186)+$AK187,"")</f>
        <v/>
      </c>
      <c r="BI187" s="30" t="str">
        <f>IF($T187=BI$1,MAX(BI$2:BI186)+$AK187,"")</f>
        <v/>
      </c>
      <c r="BJ187" s="30" t="str">
        <f>IF($T187=BJ$1,MAX(BJ$2:BJ186)+$AK187,"")</f>
        <v/>
      </c>
      <c r="BK187" s="30" t="str">
        <f>IF($T187=BK$1,MAX(BK$2:BK186)+$AK187,"")</f>
        <v/>
      </c>
      <c r="BL187" s="30" t="str">
        <f>IF($T187=BL$1,MAX(BL$2:BL186)+$AK187,"")</f>
        <v/>
      </c>
      <c r="BM187" s="30" t="str">
        <f>IF($T187=BM$1,MAX(BM$2:BM186)+$AK187,"")</f>
        <v/>
      </c>
      <c r="BN187" s="30" t="str">
        <f>IF($T187=BN$1,MAX(BN$2:BN186)+$AK187,"")</f>
        <v/>
      </c>
      <c r="BO187" s="30" t="str">
        <f>IF($T187=BO$1,MAX(BO$2:BO186)+$AK187,"")</f>
        <v/>
      </c>
      <c r="BP187" s="30" t="str">
        <f>IF($T187=BP$1,MAX(BP$2:BP186)+$AK187,"")</f>
        <v/>
      </c>
      <c r="BQ187" s="30" t="str">
        <f>IF($T187=BQ$1,MAX(BQ$2:BQ186)+$AK187,"")</f>
        <v/>
      </c>
      <c r="BR187" s="30" t="str">
        <f>IF($T187=BR$1,MAX(BR$2:BR186)+$AK187,"")</f>
        <v/>
      </c>
      <c r="BS187" s="30" t="str">
        <f>IF($T187=BS$1,MAX(BS$2:BS186)+$AK187,"")</f>
        <v/>
      </c>
      <c r="BT187" s="30" t="str">
        <f>IF($T187=BT$1,MAX(BT$2:BT186)+$AK187,"")</f>
        <v/>
      </c>
    </row>
    <row r="188" spans="1:72" x14ac:dyDescent="0.2">
      <c r="A188" s="71">
        <f t="shared" si="199"/>
        <v>14711</v>
      </c>
      <c r="B188" s="23">
        <f t="shared" si="274"/>
        <v>0</v>
      </c>
      <c r="C188" s="29" t="str">
        <f t="shared" si="200"/>
        <v/>
      </c>
      <c r="D188" s="142"/>
      <c r="E188" s="143"/>
      <c r="F188" s="150"/>
      <c r="G188" s="138"/>
      <c r="H188" s="138"/>
      <c r="I188" s="1"/>
      <c r="J188" s="145"/>
      <c r="K188" s="228"/>
      <c r="L188" s="31" t="str">
        <f t="shared" si="273"/>
        <v/>
      </c>
      <c r="M188" s="30" t="str">
        <f t="shared" si="201"/>
        <v/>
      </c>
      <c r="N188" s="32" t="str">
        <f t="shared" si="275"/>
        <v/>
      </c>
      <c r="O188" s="32" t="str">
        <f t="shared" si="276"/>
        <v/>
      </c>
      <c r="P188" s="33" t="str">
        <f t="shared" si="278"/>
        <v/>
      </c>
      <c r="R188" s="30" t="str">
        <f t="shared" si="277"/>
        <v/>
      </c>
      <c r="U188" s="30" t="str">
        <f t="shared" si="238"/>
        <v/>
      </c>
      <c r="V188" s="32" t="str">
        <f t="shared" si="203"/>
        <v/>
      </c>
      <c r="W188" s="32" t="str">
        <f t="shared" si="204"/>
        <v/>
      </c>
      <c r="X188" s="28">
        <f t="shared" si="205"/>
        <v>11</v>
      </c>
      <c r="Y188" s="29">
        <f t="shared" si="206"/>
        <v>33</v>
      </c>
      <c r="Z188" s="29">
        <f t="shared" si="207"/>
        <v>17</v>
      </c>
      <c r="AA188" s="35" t="str">
        <f t="shared" si="208"/>
        <v/>
      </c>
      <c r="AB188" s="35">
        <f t="shared" si="209"/>
        <v>8</v>
      </c>
      <c r="AC188" s="35">
        <f t="shared" si="210"/>
        <v>41597</v>
      </c>
      <c r="AD188" s="35">
        <f t="shared" si="211"/>
        <v>5199</v>
      </c>
      <c r="AE188" s="28">
        <f t="shared" si="14"/>
        <v>1</v>
      </c>
      <c r="AF188" s="29">
        <f t="shared" si="212"/>
        <v>26</v>
      </c>
      <c r="AG188" s="29">
        <f t="shared" si="213"/>
        <v>39</v>
      </c>
      <c r="AH188" s="35">
        <f t="shared" si="214"/>
        <v>0</v>
      </c>
      <c r="AI188" s="34">
        <f t="shared" si="252"/>
        <v>-5792</v>
      </c>
      <c r="AJ188" s="34">
        <f t="shared" si="253"/>
        <v>-40550</v>
      </c>
      <c r="AK188" s="30" t="str">
        <f t="shared" si="215"/>
        <v/>
      </c>
      <c r="AL188" s="35">
        <f t="shared" si="216"/>
        <v>0</v>
      </c>
      <c r="AM188" s="35">
        <f t="shared" si="217"/>
        <v>56</v>
      </c>
      <c r="AN188" s="35">
        <f t="shared" si="218"/>
        <v>56</v>
      </c>
      <c r="AO188" s="35">
        <f t="shared" si="219"/>
        <v>0</v>
      </c>
      <c r="AP188" s="35">
        <f t="shared" si="220"/>
        <v>20.577777777777779</v>
      </c>
      <c r="AQ188" s="35">
        <f t="shared" si="221"/>
        <v>0</v>
      </c>
      <c r="AR188" s="28">
        <f t="shared" si="20"/>
        <v>0</v>
      </c>
      <c r="AS188" s="29">
        <f t="shared" si="222"/>
        <v>0</v>
      </c>
      <c r="AT188" s="29">
        <f t="shared" si="223"/>
        <v>0</v>
      </c>
      <c r="AU188" s="35">
        <f t="shared" si="224"/>
        <v>-8</v>
      </c>
      <c r="AV188" s="28">
        <f t="shared" si="24"/>
        <v>-1</v>
      </c>
      <c r="AW188" s="29">
        <f t="shared" si="225"/>
        <v>59</v>
      </c>
      <c r="AX188" s="29">
        <f t="shared" si="226"/>
        <v>52</v>
      </c>
      <c r="AY188" s="35">
        <f t="shared" si="227"/>
        <v>-2</v>
      </c>
      <c r="AZ188" s="28">
        <f t="shared" si="28"/>
        <v>-1</v>
      </c>
      <c r="BA188" s="29">
        <f t="shared" si="228"/>
        <v>59</v>
      </c>
      <c r="BB188" s="29">
        <f t="shared" si="229"/>
        <v>58</v>
      </c>
      <c r="BC188" s="35">
        <f t="shared" si="230"/>
        <v>0</v>
      </c>
      <c r="BD188" s="30" t="str">
        <f>IF($T188=BD$1,MAX(BD$2:BD187)+$AK188,"")</f>
        <v/>
      </c>
      <c r="BE188" s="30" t="str">
        <f>IF($T188=BE$1,MAX(BE$2:BE187)+$AK188,"")</f>
        <v/>
      </c>
      <c r="BF188" s="30" t="str">
        <f>IF($T188=BF$1,MAX(BF$2:BF187)+$AK188,"")</f>
        <v/>
      </c>
      <c r="BG188" s="30" t="str">
        <f>IF($T188=BG$1,MAX(BG$2:BG187)+$AK188,"")</f>
        <v/>
      </c>
      <c r="BH188" s="30" t="str">
        <f>IF($T188=BH$1,MAX(BH$2:BH187)+$AK188,"")</f>
        <v/>
      </c>
      <c r="BI188" s="30" t="str">
        <f>IF($T188=BI$1,MAX(BI$2:BI187)+$AK188,"")</f>
        <v/>
      </c>
      <c r="BJ188" s="30" t="str">
        <f>IF($T188=BJ$1,MAX(BJ$2:BJ187)+$AK188,"")</f>
        <v/>
      </c>
      <c r="BK188" s="30" t="str">
        <f>IF($T188=BK$1,MAX(BK$2:BK187)+$AK188,"")</f>
        <v/>
      </c>
      <c r="BL188" s="30" t="str">
        <f>IF($T188=BL$1,MAX(BL$2:BL187)+$AK188,"")</f>
        <v/>
      </c>
      <c r="BM188" s="30" t="str">
        <f>IF($T188=BM$1,MAX(BM$2:BM187)+$AK188,"")</f>
        <v/>
      </c>
      <c r="BN188" s="30" t="str">
        <f>IF($T188=BN$1,MAX(BN$2:BN187)+$AK188,"")</f>
        <v/>
      </c>
      <c r="BO188" s="30" t="str">
        <f>IF($T188=BO$1,MAX(BO$2:BO187)+$AK188,"")</f>
        <v/>
      </c>
      <c r="BP188" s="30" t="str">
        <f>IF($T188=BP$1,MAX(BP$2:BP187)+$AK188,"")</f>
        <v/>
      </c>
      <c r="BQ188" s="30" t="str">
        <f>IF($T188=BQ$1,MAX(BQ$2:BQ187)+$AK188,"")</f>
        <v/>
      </c>
      <c r="BR188" s="30" t="str">
        <f>IF($T188=BR$1,MAX(BR$2:BR187)+$AK188,"")</f>
        <v/>
      </c>
      <c r="BS188" s="30" t="str">
        <f>IF($T188=BS$1,MAX(BS$2:BS187)+$AK188,"")</f>
        <v/>
      </c>
      <c r="BT188" s="30" t="str">
        <f>IF($T188=BT$1,MAX(BT$2:BT187)+$AK188,"")</f>
        <v/>
      </c>
    </row>
    <row r="189" spans="1:72" x14ac:dyDescent="0.2">
      <c r="A189" s="71">
        <f t="shared" si="199"/>
        <v>14811</v>
      </c>
      <c r="B189" s="23">
        <f t="shared" si="274"/>
        <v>0</v>
      </c>
      <c r="C189" s="29" t="str">
        <f t="shared" si="200"/>
        <v/>
      </c>
      <c r="K189" s="178"/>
      <c r="L189" s="31" t="str">
        <f t="shared" si="273"/>
        <v/>
      </c>
      <c r="M189" s="30" t="str">
        <f t="shared" si="201"/>
        <v/>
      </c>
      <c r="N189" s="32" t="str">
        <f t="shared" si="275"/>
        <v/>
      </c>
      <c r="O189" s="32" t="str">
        <f t="shared" si="276"/>
        <v/>
      </c>
      <c r="P189" s="33" t="str">
        <f t="shared" si="278"/>
        <v/>
      </c>
      <c r="R189" s="30" t="str">
        <f t="shared" si="277"/>
        <v/>
      </c>
      <c r="U189" s="30" t="str">
        <f t="shared" si="238"/>
        <v/>
      </c>
      <c r="V189" s="32" t="str">
        <f t="shared" si="203"/>
        <v/>
      </c>
      <c r="W189" s="32" t="str">
        <f t="shared" si="204"/>
        <v/>
      </c>
      <c r="X189" s="28">
        <f t="shared" si="205"/>
        <v>11</v>
      </c>
      <c r="Y189" s="29">
        <f t="shared" si="206"/>
        <v>33</v>
      </c>
      <c r="Z189" s="29">
        <f t="shared" si="207"/>
        <v>17</v>
      </c>
      <c r="AA189" s="35" t="str">
        <f t="shared" si="208"/>
        <v/>
      </c>
      <c r="AB189" s="35">
        <f t="shared" si="209"/>
        <v>8</v>
      </c>
      <c r="AC189" s="35">
        <f t="shared" si="210"/>
        <v>41597</v>
      </c>
      <c r="AD189" s="35">
        <f t="shared" si="211"/>
        <v>5199</v>
      </c>
      <c r="AE189" s="28">
        <f t="shared" si="14"/>
        <v>1</v>
      </c>
      <c r="AF189" s="29">
        <f t="shared" si="212"/>
        <v>26</v>
      </c>
      <c r="AG189" s="29">
        <f t="shared" si="213"/>
        <v>39</v>
      </c>
      <c r="AH189" s="35">
        <f t="shared" si="214"/>
        <v>0</v>
      </c>
      <c r="AI189" s="34">
        <f t="shared" si="252"/>
        <v>-5792</v>
      </c>
      <c r="AJ189" s="34">
        <f t="shared" si="253"/>
        <v>-40550</v>
      </c>
      <c r="AK189" s="30" t="str">
        <f t="shared" si="215"/>
        <v/>
      </c>
      <c r="AL189" s="35">
        <f t="shared" si="216"/>
        <v>0</v>
      </c>
      <c r="AM189" s="35">
        <f t="shared" si="217"/>
        <v>56</v>
      </c>
      <c r="AN189" s="35">
        <f t="shared" si="218"/>
        <v>56</v>
      </c>
      <c r="AO189" s="35">
        <f t="shared" si="219"/>
        <v>0</v>
      </c>
      <c r="AP189" s="35">
        <f t="shared" si="220"/>
        <v>20.577777777777779</v>
      </c>
      <c r="AQ189" s="35">
        <f t="shared" si="221"/>
        <v>0</v>
      </c>
      <c r="AR189" s="28">
        <f t="shared" si="20"/>
        <v>0</v>
      </c>
      <c r="AS189" s="29">
        <f t="shared" si="222"/>
        <v>0</v>
      </c>
      <c r="AT189" s="29">
        <f t="shared" si="223"/>
        <v>0</v>
      </c>
      <c r="AU189" s="35">
        <f t="shared" si="224"/>
        <v>-8</v>
      </c>
      <c r="AV189" s="28">
        <f t="shared" si="24"/>
        <v>-1</v>
      </c>
      <c r="AW189" s="29">
        <f t="shared" si="225"/>
        <v>59</v>
      </c>
      <c r="AX189" s="29">
        <f t="shared" si="226"/>
        <v>52</v>
      </c>
      <c r="AY189" s="35">
        <f t="shared" si="227"/>
        <v>-2</v>
      </c>
      <c r="AZ189" s="28">
        <f t="shared" si="28"/>
        <v>-1</v>
      </c>
      <c r="BA189" s="29">
        <f t="shared" si="228"/>
        <v>59</v>
      </c>
      <c r="BB189" s="29">
        <f t="shared" si="229"/>
        <v>58</v>
      </c>
      <c r="BC189" s="35">
        <f t="shared" si="230"/>
        <v>0</v>
      </c>
      <c r="BD189" s="30" t="str">
        <f>IF($T189=BD$1,MAX(BD$2:BD188)+$AK189,"")</f>
        <v/>
      </c>
      <c r="BE189" s="30" t="str">
        <f>IF($T189=BE$1,MAX(BE$2:BE188)+$AK189,"")</f>
        <v/>
      </c>
      <c r="BF189" s="30" t="str">
        <f>IF($T189=BF$1,MAX(BF$2:BF188)+$AK189,"")</f>
        <v/>
      </c>
      <c r="BG189" s="30" t="str">
        <f>IF($T189=BG$1,MAX(BG$2:BG188)+$AK189,"")</f>
        <v/>
      </c>
      <c r="BH189" s="30" t="str">
        <f>IF($T189=BH$1,MAX(BH$2:BH188)+$AK189,"")</f>
        <v/>
      </c>
      <c r="BI189" s="30" t="str">
        <f>IF($T189=BI$1,MAX(BI$2:BI188)+$AK189,"")</f>
        <v/>
      </c>
      <c r="BJ189" s="30" t="str">
        <f>IF($T189=BJ$1,MAX(BJ$2:BJ188)+$AK189,"")</f>
        <v/>
      </c>
      <c r="BK189" s="30" t="str">
        <f>IF($T189=BK$1,MAX(BK$2:BK188)+$AK189,"")</f>
        <v/>
      </c>
      <c r="BL189" s="30" t="str">
        <f>IF($T189=BL$1,MAX(BL$2:BL188)+$AK189,"")</f>
        <v/>
      </c>
      <c r="BM189" s="30" t="str">
        <f>IF($T189=BM$1,MAX(BM$2:BM188)+$AK189,"")</f>
        <v/>
      </c>
      <c r="BN189" s="30" t="str">
        <f>IF($T189=BN$1,MAX(BN$2:BN188)+$AK189,"")</f>
        <v/>
      </c>
      <c r="BO189" s="30" t="str">
        <f>IF($T189=BO$1,MAX(BO$2:BO188)+$AK189,"")</f>
        <v/>
      </c>
      <c r="BP189" s="30" t="str">
        <f>IF($T189=BP$1,MAX(BP$2:BP188)+$AK189,"")</f>
        <v/>
      </c>
      <c r="BQ189" s="30" t="str">
        <f>IF($T189=BQ$1,MAX(BQ$2:BQ188)+$AK189,"")</f>
        <v/>
      </c>
      <c r="BR189" s="30" t="str">
        <f>IF($T189=BR$1,MAX(BR$2:BR188)+$AK189,"")</f>
        <v/>
      </c>
      <c r="BS189" s="30" t="str">
        <f>IF($T189=BS$1,MAX(BS$2:BS188)+$AK189,"")</f>
        <v/>
      </c>
      <c r="BT189" s="30" t="str">
        <f>IF($T189=BT$1,MAX(BT$2:BT188)+$AK189,"")</f>
        <v/>
      </c>
    </row>
    <row r="190" spans="1:72" x14ac:dyDescent="0.2">
      <c r="A190" s="71">
        <f t="shared" si="199"/>
        <v>14911</v>
      </c>
      <c r="B190" s="23">
        <f t="shared" si="274"/>
        <v>0</v>
      </c>
      <c r="C190" s="29" t="str">
        <f t="shared" si="200"/>
        <v/>
      </c>
      <c r="K190" s="183"/>
      <c r="L190" s="31" t="str">
        <f t="shared" si="273"/>
        <v/>
      </c>
      <c r="M190" s="30" t="str">
        <f t="shared" si="201"/>
        <v/>
      </c>
      <c r="N190" s="32" t="str">
        <f t="shared" si="275"/>
        <v/>
      </c>
      <c r="O190" s="32" t="str">
        <f t="shared" si="276"/>
        <v/>
      </c>
      <c r="P190" s="33" t="str">
        <f t="shared" si="278"/>
        <v/>
      </c>
      <c r="R190" s="30" t="str">
        <f t="shared" si="277"/>
        <v/>
      </c>
      <c r="U190" s="30" t="str">
        <f t="shared" si="238"/>
        <v/>
      </c>
      <c r="V190" s="32" t="str">
        <f t="shared" si="203"/>
        <v/>
      </c>
      <c r="W190" s="32" t="str">
        <f t="shared" si="204"/>
        <v/>
      </c>
      <c r="X190" s="28">
        <f t="shared" si="205"/>
        <v>11</v>
      </c>
      <c r="Y190" s="29">
        <f t="shared" si="206"/>
        <v>33</v>
      </c>
      <c r="Z190" s="29">
        <f t="shared" si="207"/>
        <v>17</v>
      </c>
      <c r="AA190" s="35" t="str">
        <f t="shared" si="208"/>
        <v/>
      </c>
      <c r="AB190" s="35">
        <f t="shared" si="209"/>
        <v>8</v>
      </c>
      <c r="AC190" s="35">
        <f t="shared" si="210"/>
        <v>41597</v>
      </c>
      <c r="AD190" s="35">
        <f t="shared" si="211"/>
        <v>5199</v>
      </c>
      <c r="AE190" s="28">
        <f t="shared" si="14"/>
        <v>1</v>
      </c>
      <c r="AF190" s="29">
        <f t="shared" si="212"/>
        <v>26</v>
      </c>
      <c r="AG190" s="29">
        <f t="shared" si="213"/>
        <v>39</v>
      </c>
      <c r="AH190" s="35">
        <f t="shared" si="214"/>
        <v>0</v>
      </c>
      <c r="AI190" s="34">
        <f t="shared" si="252"/>
        <v>-5792</v>
      </c>
      <c r="AJ190" s="34">
        <f t="shared" si="253"/>
        <v>-40550</v>
      </c>
      <c r="AK190" s="30" t="str">
        <f t="shared" si="215"/>
        <v/>
      </c>
      <c r="AL190" s="35">
        <f t="shared" si="216"/>
        <v>0</v>
      </c>
      <c r="AM190" s="35">
        <f t="shared" si="217"/>
        <v>56</v>
      </c>
      <c r="AN190" s="35">
        <f t="shared" si="218"/>
        <v>56</v>
      </c>
      <c r="AO190" s="35">
        <f t="shared" si="219"/>
        <v>0</v>
      </c>
      <c r="AP190" s="35">
        <f t="shared" si="220"/>
        <v>20.577777777777779</v>
      </c>
      <c r="AQ190" s="35">
        <f t="shared" si="221"/>
        <v>0</v>
      </c>
      <c r="AR190" s="28">
        <f t="shared" si="20"/>
        <v>0</v>
      </c>
      <c r="AS190" s="29">
        <f t="shared" si="222"/>
        <v>0</v>
      </c>
      <c r="AT190" s="29">
        <f t="shared" si="223"/>
        <v>0</v>
      </c>
      <c r="AU190" s="35">
        <f t="shared" si="224"/>
        <v>-8</v>
      </c>
      <c r="AV190" s="28">
        <f t="shared" si="24"/>
        <v>-1</v>
      </c>
      <c r="AW190" s="29">
        <f t="shared" si="225"/>
        <v>59</v>
      </c>
      <c r="AX190" s="29">
        <f t="shared" si="226"/>
        <v>52</v>
      </c>
      <c r="AY190" s="35">
        <f t="shared" si="227"/>
        <v>-2</v>
      </c>
      <c r="AZ190" s="28">
        <f t="shared" si="28"/>
        <v>-1</v>
      </c>
      <c r="BA190" s="29">
        <f t="shared" si="228"/>
        <v>59</v>
      </c>
      <c r="BB190" s="29">
        <f t="shared" si="229"/>
        <v>58</v>
      </c>
      <c r="BC190" s="35">
        <f t="shared" si="230"/>
        <v>0</v>
      </c>
      <c r="BD190" s="30" t="str">
        <f>IF($T190=BD$1,MAX(BD$2:BD189)+$AK190,"")</f>
        <v/>
      </c>
      <c r="BE190" s="30" t="str">
        <f>IF($T190=BE$1,MAX(BE$2:BE189)+$AK190,"")</f>
        <v/>
      </c>
      <c r="BF190" s="30" t="str">
        <f>IF($T190=BF$1,MAX(BF$2:BF189)+$AK190,"")</f>
        <v/>
      </c>
      <c r="BG190" s="30" t="str">
        <f>IF($T190=BG$1,MAX(BG$2:BG189)+$AK190,"")</f>
        <v/>
      </c>
      <c r="BH190" s="30" t="str">
        <f>IF($T190=BH$1,MAX(BH$2:BH189)+$AK190,"")</f>
        <v/>
      </c>
      <c r="BI190" s="30" t="str">
        <f>IF($T190=BI$1,MAX(BI$2:BI189)+$AK190,"")</f>
        <v/>
      </c>
      <c r="BJ190" s="30" t="str">
        <f>IF($T190=BJ$1,MAX(BJ$2:BJ189)+$AK190,"")</f>
        <v/>
      </c>
      <c r="BK190" s="30" t="str">
        <f>IF($T190=BK$1,MAX(BK$2:BK189)+$AK190,"")</f>
        <v/>
      </c>
      <c r="BL190" s="30" t="str">
        <f>IF($T190=BL$1,MAX(BL$2:BL189)+$AK190,"")</f>
        <v/>
      </c>
      <c r="BM190" s="30" t="str">
        <f>IF($T190=BM$1,MAX(BM$2:BM189)+$AK190,"")</f>
        <v/>
      </c>
      <c r="BN190" s="30" t="str">
        <f>IF($T190=BN$1,MAX(BN$2:BN189)+$AK190,"")</f>
        <v/>
      </c>
      <c r="BO190" s="30" t="str">
        <f>IF($T190=BO$1,MAX(BO$2:BO189)+$AK190,"")</f>
        <v/>
      </c>
      <c r="BP190" s="30" t="str">
        <f>IF($T190=BP$1,MAX(BP$2:BP189)+$AK190,"")</f>
        <v/>
      </c>
      <c r="BQ190" s="30" t="str">
        <f>IF($T190=BQ$1,MAX(BQ$2:BQ189)+$AK190,"")</f>
        <v/>
      </c>
      <c r="BR190" s="30" t="str">
        <f>IF($T190=BR$1,MAX(BR$2:BR189)+$AK190,"")</f>
        <v/>
      </c>
      <c r="BS190" s="30" t="str">
        <f>IF($T190=BS$1,MAX(BS$2:BS189)+$AK190,"")</f>
        <v/>
      </c>
      <c r="BT190" s="30" t="str">
        <f>IF($T190=BT$1,MAX(BT$2:BT189)+$AK190,"")</f>
        <v/>
      </c>
    </row>
    <row r="191" spans="1:72" x14ac:dyDescent="0.2">
      <c r="A191" s="71">
        <f t="shared" si="199"/>
        <v>15011</v>
      </c>
      <c r="B191" s="23">
        <f t="shared" si="274"/>
        <v>0</v>
      </c>
      <c r="C191" s="29" t="str">
        <f t="shared" si="200"/>
        <v/>
      </c>
      <c r="K191" s="183"/>
      <c r="L191" s="31" t="str">
        <f t="shared" si="273"/>
        <v/>
      </c>
      <c r="M191" s="30" t="str">
        <f t="shared" si="201"/>
        <v/>
      </c>
      <c r="N191" s="32" t="str">
        <f t="shared" si="275"/>
        <v/>
      </c>
      <c r="O191" s="32" t="str">
        <f t="shared" si="276"/>
        <v/>
      </c>
      <c r="P191" s="33" t="str">
        <f t="shared" si="278"/>
        <v/>
      </c>
      <c r="R191" s="30" t="str">
        <f t="shared" si="277"/>
        <v/>
      </c>
      <c r="U191" s="30" t="str">
        <f t="shared" si="238"/>
        <v/>
      </c>
      <c r="V191" s="32" t="str">
        <f t="shared" si="203"/>
        <v/>
      </c>
      <c r="W191" s="32" t="str">
        <f t="shared" si="204"/>
        <v/>
      </c>
      <c r="X191" s="28">
        <f t="shared" si="205"/>
        <v>11</v>
      </c>
      <c r="Y191" s="29">
        <f t="shared" si="206"/>
        <v>33</v>
      </c>
      <c r="Z191" s="29">
        <f t="shared" si="207"/>
        <v>17</v>
      </c>
      <c r="AA191" s="35" t="str">
        <f t="shared" si="208"/>
        <v/>
      </c>
      <c r="AB191" s="35">
        <f t="shared" si="209"/>
        <v>8</v>
      </c>
      <c r="AC191" s="35">
        <f t="shared" si="210"/>
        <v>41597</v>
      </c>
      <c r="AD191" s="35">
        <f t="shared" si="211"/>
        <v>5199</v>
      </c>
      <c r="AE191" s="28">
        <f t="shared" si="14"/>
        <v>1</v>
      </c>
      <c r="AF191" s="29">
        <f t="shared" si="212"/>
        <v>26</v>
      </c>
      <c r="AG191" s="29">
        <f t="shared" si="213"/>
        <v>39</v>
      </c>
      <c r="AH191" s="35">
        <f t="shared" si="214"/>
        <v>0</v>
      </c>
      <c r="AI191" s="34">
        <f t="shared" si="252"/>
        <v>-5792</v>
      </c>
      <c r="AJ191" s="34">
        <f t="shared" si="253"/>
        <v>-40550</v>
      </c>
      <c r="AK191" s="30" t="str">
        <f t="shared" si="215"/>
        <v/>
      </c>
      <c r="AL191" s="35">
        <f t="shared" si="216"/>
        <v>0</v>
      </c>
      <c r="AM191" s="35">
        <f t="shared" si="217"/>
        <v>56</v>
      </c>
      <c r="AN191" s="35">
        <f t="shared" si="218"/>
        <v>56</v>
      </c>
      <c r="AO191" s="35">
        <f t="shared" si="219"/>
        <v>0</v>
      </c>
      <c r="AP191" s="35">
        <f t="shared" si="220"/>
        <v>20.577777777777779</v>
      </c>
      <c r="AQ191" s="35">
        <f t="shared" si="221"/>
        <v>0</v>
      </c>
      <c r="AR191" s="28">
        <f t="shared" si="20"/>
        <v>0</v>
      </c>
      <c r="AS191" s="29">
        <f t="shared" si="222"/>
        <v>0</v>
      </c>
      <c r="AT191" s="29">
        <f t="shared" si="223"/>
        <v>0</v>
      </c>
      <c r="AU191" s="35">
        <f t="shared" si="224"/>
        <v>-8</v>
      </c>
      <c r="AV191" s="28">
        <f t="shared" si="24"/>
        <v>-1</v>
      </c>
      <c r="AW191" s="29">
        <f t="shared" si="225"/>
        <v>59</v>
      </c>
      <c r="AX191" s="29">
        <f t="shared" si="226"/>
        <v>52</v>
      </c>
      <c r="AY191" s="35">
        <f t="shared" si="227"/>
        <v>-2</v>
      </c>
      <c r="AZ191" s="28">
        <f t="shared" si="28"/>
        <v>-1</v>
      </c>
      <c r="BA191" s="29">
        <f t="shared" si="228"/>
        <v>59</v>
      </c>
      <c r="BB191" s="29">
        <f t="shared" si="229"/>
        <v>58</v>
      </c>
      <c r="BC191" s="35">
        <f t="shared" si="230"/>
        <v>0</v>
      </c>
      <c r="BD191" s="30" t="str">
        <f>IF($T191=BD$1,MAX(BD$2:BD190)+$AK191,"")</f>
        <v/>
      </c>
      <c r="BE191" s="30" t="str">
        <f>IF($T191=BE$1,MAX(BE$2:BE190)+$AK191,"")</f>
        <v/>
      </c>
      <c r="BF191" s="30" t="str">
        <f>IF($T191=BF$1,MAX(BF$2:BF190)+$AK191,"")</f>
        <v/>
      </c>
      <c r="BG191" s="30" t="str">
        <f>IF($T191=BG$1,MAX(BG$2:BG190)+$AK191,"")</f>
        <v/>
      </c>
      <c r="BH191" s="30" t="str">
        <f>IF($T191=BH$1,MAX(BH$2:BH190)+$AK191,"")</f>
        <v/>
      </c>
      <c r="BI191" s="30" t="str">
        <f>IF($T191=BI$1,MAX(BI$2:BI190)+$AK191,"")</f>
        <v/>
      </c>
      <c r="BJ191" s="30" t="str">
        <f>IF($T191=BJ$1,MAX(BJ$2:BJ190)+$AK191,"")</f>
        <v/>
      </c>
      <c r="BK191" s="30" t="str">
        <f>IF($T191=BK$1,MAX(BK$2:BK190)+$AK191,"")</f>
        <v/>
      </c>
      <c r="BL191" s="30" t="str">
        <f>IF($T191=BL$1,MAX(BL$2:BL190)+$AK191,"")</f>
        <v/>
      </c>
      <c r="BM191" s="30" t="str">
        <f>IF($T191=BM$1,MAX(BM$2:BM190)+$AK191,"")</f>
        <v/>
      </c>
      <c r="BN191" s="30" t="str">
        <f>IF($T191=BN$1,MAX(BN$2:BN190)+$AK191,"")</f>
        <v/>
      </c>
      <c r="BO191" s="30" t="str">
        <f>IF($T191=BO$1,MAX(BO$2:BO190)+$AK191,"")</f>
        <v/>
      </c>
      <c r="BP191" s="30" t="str">
        <f>IF($T191=BP$1,MAX(BP$2:BP190)+$AK191,"")</f>
        <v/>
      </c>
      <c r="BQ191" s="30" t="str">
        <f>IF($T191=BQ$1,MAX(BQ$2:BQ190)+$AK191,"")</f>
        <v/>
      </c>
      <c r="BR191" s="30" t="str">
        <f>IF($T191=BR$1,MAX(BR$2:BR190)+$AK191,"")</f>
        <v/>
      </c>
      <c r="BS191" s="30" t="str">
        <f>IF($T191=BS$1,MAX(BS$2:BS190)+$AK191,"")</f>
        <v/>
      </c>
      <c r="BT191" s="30" t="str">
        <f>IF($T191=BT$1,MAX(BT$2:BT190)+$AK191,"")</f>
        <v/>
      </c>
    </row>
    <row r="192" spans="1:72" x14ac:dyDescent="0.2">
      <c r="A192" s="71">
        <f t="shared" si="199"/>
        <v>15111</v>
      </c>
      <c r="B192" s="23">
        <f t="shared" si="274"/>
        <v>0</v>
      </c>
      <c r="C192" s="29" t="str">
        <f t="shared" si="200"/>
        <v/>
      </c>
      <c r="K192" s="183"/>
      <c r="L192" s="31" t="str">
        <f t="shared" si="273"/>
        <v/>
      </c>
      <c r="M192" s="30" t="str">
        <f t="shared" si="201"/>
        <v/>
      </c>
      <c r="N192" s="32" t="str">
        <f t="shared" si="275"/>
        <v/>
      </c>
      <c r="O192" s="32" t="str">
        <f t="shared" si="276"/>
        <v/>
      </c>
      <c r="P192" s="33" t="str">
        <f t="shared" si="278"/>
        <v/>
      </c>
      <c r="R192" s="30" t="str">
        <f t="shared" si="277"/>
        <v/>
      </c>
      <c r="U192" s="30" t="str">
        <f t="shared" si="238"/>
        <v/>
      </c>
      <c r="V192" s="32" t="str">
        <f t="shared" si="203"/>
        <v/>
      </c>
      <c r="W192" s="32" t="str">
        <f t="shared" si="204"/>
        <v/>
      </c>
      <c r="X192" s="28">
        <f t="shared" si="205"/>
        <v>11</v>
      </c>
      <c r="Y192" s="29">
        <f t="shared" si="206"/>
        <v>33</v>
      </c>
      <c r="Z192" s="29">
        <f t="shared" si="207"/>
        <v>17</v>
      </c>
      <c r="AA192" s="35" t="str">
        <f t="shared" si="208"/>
        <v/>
      </c>
      <c r="AB192" s="35">
        <f t="shared" si="209"/>
        <v>8</v>
      </c>
      <c r="AC192" s="35">
        <f t="shared" si="210"/>
        <v>41597</v>
      </c>
      <c r="AD192" s="35">
        <f t="shared" si="211"/>
        <v>5199</v>
      </c>
      <c r="AE192" s="28">
        <f t="shared" si="14"/>
        <v>1</v>
      </c>
      <c r="AF192" s="29">
        <f t="shared" si="212"/>
        <v>26</v>
      </c>
      <c r="AG192" s="29">
        <f t="shared" si="213"/>
        <v>39</v>
      </c>
      <c r="AH192" s="35">
        <f t="shared" si="214"/>
        <v>0</v>
      </c>
      <c r="AI192" s="34">
        <f t="shared" si="252"/>
        <v>-5792</v>
      </c>
      <c r="AJ192" s="34">
        <f t="shared" si="253"/>
        <v>-40550</v>
      </c>
      <c r="AK192" s="30" t="str">
        <f t="shared" si="215"/>
        <v/>
      </c>
      <c r="AL192" s="35">
        <f t="shared" si="216"/>
        <v>0</v>
      </c>
      <c r="AM192" s="35">
        <f t="shared" si="217"/>
        <v>56</v>
      </c>
      <c r="AN192" s="35">
        <f t="shared" si="218"/>
        <v>56</v>
      </c>
      <c r="AO192" s="35">
        <f t="shared" si="219"/>
        <v>0</v>
      </c>
      <c r="AP192" s="35">
        <f t="shared" si="220"/>
        <v>20.577777777777779</v>
      </c>
      <c r="AQ192" s="35">
        <f t="shared" si="221"/>
        <v>0</v>
      </c>
      <c r="AR192" s="28">
        <f t="shared" si="20"/>
        <v>0</v>
      </c>
      <c r="AS192" s="29">
        <f t="shared" si="222"/>
        <v>0</v>
      </c>
      <c r="AT192" s="29">
        <f t="shared" si="223"/>
        <v>0</v>
      </c>
      <c r="AU192" s="35">
        <f t="shared" si="224"/>
        <v>-8</v>
      </c>
      <c r="AV192" s="28">
        <f t="shared" si="24"/>
        <v>-1</v>
      </c>
      <c r="AW192" s="29">
        <f t="shared" si="225"/>
        <v>59</v>
      </c>
      <c r="AX192" s="29">
        <f t="shared" si="226"/>
        <v>52</v>
      </c>
      <c r="AY192" s="35">
        <f t="shared" si="227"/>
        <v>-2</v>
      </c>
      <c r="AZ192" s="28">
        <f t="shared" si="28"/>
        <v>-1</v>
      </c>
      <c r="BA192" s="29">
        <f t="shared" si="228"/>
        <v>59</v>
      </c>
      <c r="BB192" s="29">
        <f t="shared" si="229"/>
        <v>58</v>
      </c>
      <c r="BC192" s="35">
        <f t="shared" si="230"/>
        <v>0</v>
      </c>
      <c r="BD192" s="30" t="str">
        <f>IF($T192=BD$1,MAX(BD$2:BD191)+$AK192,"")</f>
        <v/>
      </c>
      <c r="BE192" s="30" t="str">
        <f>IF($T192=BE$1,MAX(BE$2:BE191)+$AK192,"")</f>
        <v/>
      </c>
      <c r="BF192" s="30" t="str">
        <f>IF($T192=BF$1,MAX(BF$2:BF191)+$AK192,"")</f>
        <v/>
      </c>
      <c r="BG192" s="30" t="str">
        <f>IF($T192=BG$1,MAX(BG$2:BG191)+$AK192,"")</f>
        <v/>
      </c>
      <c r="BH192" s="30" t="str">
        <f>IF($T192=BH$1,MAX(BH$2:BH191)+$AK192,"")</f>
        <v/>
      </c>
      <c r="BI192" s="30" t="str">
        <f>IF($T192=BI$1,MAX(BI$2:BI191)+$AK192,"")</f>
        <v/>
      </c>
      <c r="BJ192" s="30" t="str">
        <f>IF($T192=BJ$1,MAX(BJ$2:BJ191)+$AK192,"")</f>
        <v/>
      </c>
      <c r="BK192" s="30" t="str">
        <f>IF($T192=BK$1,MAX(BK$2:BK191)+$AK192,"")</f>
        <v/>
      </c>
      <c r="BL192" s="30" t="str">
        <f>IF($T192=BL$1,MAX(BL$2:BL191)+$AK192,"")</f>
        <v/>
      </c>
      <c r="BM192" s="30" t="str">
        <f>IF($T192=BM$1,MAX(BM$2:BM191)+$AK192,"")</f>
        <v/>
      </c>
      <c r="BN192" s="30" t="str">
        <f>IF($T192=BN$1,MAX(BN$2:BN191)+$AK192,"")</f>
        <v/>
      </c>
      <c r="BO192" s="30" t="str">
        <f>IF($T192=BO$1,MAX(BO$2:BO191)+$AK192,"")</f>
        <v/>
      </c>
      <c r="BP192" s="30" t="str">
        <f>IF($T192=BP$1,MAX(BP$2:BP191)+$AK192,"")</f>
        <v/>
      </c>
      <c r="BQ192" s="30" t="str">
        <f>IF($T192=BQ$1,MAX(BQ$2:BQ191)+$AK192,"")</f>
        <v/>
      </c>
      <c r="BR192" s="30" t="str">
        <f>IF($T192=BR$1,MAX(BR$2:BR191)+$AK192,"")</f>
        <v/>
      </c>
      <c r="BS192" s="30" t="str">
        <f>IF($T192=BS$1,MAX(BS$2:BS191)+$AK192,"")</f>
        <v/>
      </c>
      <c r="BT192" s="30" t="str">
        <f>IF($T192=BT$1,MAX(BT$2:BT191)+$AK192,"")</f>
        <v/>
      </c>
    </row>
    <row r="193" spans="1:72" x14ac:dyDescent="0.2">
      <c r="A193" s="71">
        <f t="shared" si="199"/>
        <v>15211</v>
      </c>
      <c r="B193" s="23">
        <f t="shared" si="274"/>
        <v>0</v>
      </c>
      <c r="C193" s="29" t="str">
        <f t="shared" si="200"/>
        <v/>
      </c>
      <c r="K193" s="178"/>
      <c r="L193" s="31" t="str">
        <f t="shared" si="273"/>
        <v/>
      </c>
      <c r="M193" s="30" t="str">
        <f t="shared" si="201"/>
        <v/>
      </c>
      <c r="N193" s="32" t="str">
        <f t="shared" si="275"/>
        <v/>
      </c>
      <c r="O193" s="32" t="str">
        <f t="shared" si="276"/>
        <v/>
      </c>
      <c r="P193" s="33" t="str">
        <f t="shared" si="278"/>
        <v/>
      </c>
      <c r="R193" s="30" t="str">
        <f t="shared" si="277"/>
        <v/>
      </c>
      <c r="U193" s="30" t="str">
        <f t="shared" si="238"/>
        <v/>
      </c>
      <c r="V193" s="32" t="str">
        <f t="shared" si="203"/>
        <v/>
      </c>
      <c r="W193" s="32" t="str">
        <f t="shared" si="204"/>
        <v/>
      </c>
      <c r="X193" s="28">
        <f t="shared" si="205"/>
        <v>11</v>
      </c>
      <c r="Y193" s="29">
        <f t="shared" si="206"/>
        <v>33</v>
      </c>
      <c r="Z193" s="29">
        <f t="shared" si="207"/>
        <v>17</v>
      </c>
      <c r="AA193" s="35" t="str">
        <f t="shared" si="208"/>
        <v/>
      </c>
      <c r="AB193" s="35">
        <f t="shared" si="209"/>
        <v>8</v>
      </c>
      <c r="AC193" s="35">
        <f t="shared" si="210"/>
        <v>41597</v>
      </c>
      <c r="AD193" s="35">
        <f t="shared" si="211"/>
        <v>5199</v>
      </c>
      <c r="AE193" s="28">
        <f t="shared" si="14"/>
        <v>1</v>
      </c>
      <c r="AF193" s="29">
        <f t="shared" si="212"/>
        <v>26</v>
      </c>
      <c r="AG193" s="29">
        <f t="shared" si="213"/>
        <v>39</v>
      </c>
      <c r="AH193" s="35">
        <f t="shared" si="214"/>
        <v>0</v>
      </c>
      <c r="AI193" s="34">
        <f t="shared" si="252"/>
        <v>-5792</v>
      </c>
      <c r="AJ193" s="34">
        <f t="shared" si="253"/>
        <v>-40550</v>
      </c>
      <c r="AK193" s="30" t="str">
        <f t="shared" si="215"/>
        <v/>
      </c>
      <c r="AL193" s="35">
        <f t="shared" si="216"/>
        <v>0</v>
      </c>
      <c r="AM193" s="35">
        <f t="shared" si="217"/>
        <v>56</v>
      </c>
      <c r="AN193" s="35">
        <f t="shared" si="218"/>
        <v>56</v>
      </c>
      <c r="AO193" s="35">
        <f t="shared" si="219"/>
        <v>0</v>
      </c>
      <c r="AP193" s="35">
        <f t="shared" si="220"/>
        <v>20.577777777777779</v>
      </c>
      <c r="AQ193" s="35">
        <f t="shared" si="221"/>
        <v>0</v>
      </c>
      <c r="AR193" s="28">
        <f t="shared" si="20"/>
        <v>0</v>
      </c>
      <c r="AS193" s="29">
        <f t="shared" si="222"/>
        <v>0</v>
      </c>
      <c r="AT193" s="29">
        <f t="shared" si="223"/>
        <v>0</v>
      </c>
      <c r="AU193" s="35">
        <f t="shared" si="224"/>
        <v>-8</v>
      </c>
      <c r="AV193" s="28">
        <f t="shared" si="24"/>
        <v>-1</v>
      </c>
      <c r="AW193" s="29">
        <f t="shared" si="225"/>
        <v>59</v>
      </c>
      <c r="AX193" s="29">
        <f t="shared" si="226"/>
        <v>52</v>
      </c>
      <c r="AY193" s="35">
        <f t="shared" si="227"/>
        <v>-2</v>
      </c>
      <c r="AZ193" s="28">
        <f t="shared" si="28"/>
        <v>-1</v>
      </c>
      <c r="BA193" s="29">
        <f t="shared" si="228"/>
        <v>59</v>
      </c>
      <c r="BB193" s="29">
        <f t="shared" si="229"/>
        <v>58</v>
      </c>
      <c r="BC193" s="35">
        <f t="shared" si="230"/>
        <v>0</v>
      </c>
      <c r="BD193" s="30" t="str">
        <f>IF($T193=BD$1,MAX(BD$2:BD192)+$AK193,"")</f>
        <v/>
      </c>
      <c r="BE193" s="30" t="str">
        <f>IF($T193=BE$1,MAX(BE$2:BE192)+$AK193,"")</f>
        <v/>
      </c>
      <c r="BF193" s="30" t="str">
        <f>IF($T193=BF$1,MAX(BF$2:BF192)+$AK193,"")</f>
        <v/>
      </c>
      <c r="BG193" s="30" t="str">
        <f>IF($T193=BG$1,MAX(BG$2:BG192)+$AK193,"")</f>
        <v/>
      </c>
      <c r="BH193" s="30" t="str">
        <f>IF($T193=BH$1,MAX(BH$2:BH192)+$AK193,"")</f>
        <v/>
      </c>
      <c r="BI193" s="30" t="str">
        <f>IF($T193=BI$1,MAX(BI$2:BI192)+$AK193,"")</f>
        <v/>
      </c>
      <c r="BJ193" s="30" t="str">
        <f>IF($T193=BJ$1,MAX(BJ$2:BJ192)+$AK193,"")</f>
        <v/>
      </c>
      <c r="BK193" s="30" t="str">
        <f>IF($T193=BK$1,MAX(BK$2:BK192)+$AK193,"")</f>
        <v/>
      </c>
      <c r="BL193" s="30" t="str">
        <f>IF($T193=BL$1,MAX(BL$2:BL192)+$AK193,"")</f>
        <v/>
      </c>
      <c r="BM193" s="30" t="str">
        <f>IF($T193=BM$1,MAX(BM$2:BM192)+$AK193,"")</f>
        <v/>
      </c>
      <c r="BN193" s="30" t="str">
        <f>IF($T193=BN$1,MAX(BN$2:BN192)+$AK193,"")</f>
        <v/>
      </c>
      <c r="BO193" s="30" t="str">
        <f>IF($T193=BO$1,MAX(BO$2:BO192)+$AK193,"")</f>
        <v/>
      </c>
      <c r="BP193" s="30" t="str">
        <f>IF($T193=BP$1,MAX(BP$2:BP192)+$AK193,"")</f>
        <v/>
      </c>
      <c r="BQ193" s="30" t="str">
        <f>IF($T193=BQ$1,MAX(BQ$2:BQ192)+$AK193,"")</f>
        <v/>
      </c>
      <c r="BR193" s="30" t="str">
        <f>IF($T193=BR$1,MAX(BR$2:BR192)+$AK193,"")</f>
        <v/>
      </c>
      <c r="BS193" s="30" t="str">
        <f>IF($T193=BS$1,MAX(BS$2:BS192)+$AK193,"")</f>
        <v/>
      </c>
      <c r="BT193" s="30" t="str">
        <f>IF($T193=BT$1,MAX(BT$2:BT192)+$AK193,"")</f>
        <v/>
      </c>
    </row>
    <row r="194" spans="1:72" x14ac:dyDescent="0.2">
      <c r="A194" s="71">
        <f t="shared" si="199"/>
        <v>15311</v>
      </c>
      <c r="B194" s="23">
        <f t="shared" si="274"/>
        <v>0</v>
      </c>
      <c r="C194" s="29" t="str">
        <f t="shared" si="200"/>
        <v/>
      </c>
      <c r="K194" s="183"/>
      <c r="L194" s="31" t="str">
        <f t="shared" si="273"/>
        <v/>
      </c>
      <c r="M194" s="30" t="str">
        <f t="shared" si="201"/>
        <v/>
      </c>
      <c r="N194" s="32" t="str">
        <f t="shared" si="275"/>
        <v/>
      </c>
      <c r="O194" s="32" t="str">
        <f t="shared" si="276"/>
        <v/>
      </c>
      <c r="P194" s="33" t="str">
        <f t="shared" si="278"/>
        <v/>
      </c>
      <c r="R194" s="30" t="str">
        <f t="shared" si="277"/>
        <v/>
      </c>
      <c r="U194" s="30" t="str">
        <f t="shared" si="238"/>
        <v/>
      </c>
      <c r="V194" s="32" t="str">
        <f t="shared" si="203"/>
        <v/>
      </c>
      <c r="W194" s="32" t="str">
        <f t="shared" si="204"/>
        <v/>
      </c>
      <c r="X194" s="28">
        <f t="shared" si="205"/>
        <v>11</v>
      </c>
      <c r="Y194" s="29">
        <f t="shared" si="206"/>
        <v>33</v>
      </c>
      <c r="Z194" s="29">
        <f t="shared" si="207"/>
        <v>17</v>
      </c>
      <c r="AA194" s="35" t="str">
        <f t="shared" si="208"/>
        <v/>
      </c>
      <c r="AB194" s="35">
        <f t="shared" si="209"/>
        <v>8</v>
      </c>
      <c r="AC194" s="35">
        <f t="shared" si="210"/>
        <v>41597</v>
      </c>
      <c r="AD194" s="35">
        <f t="shared" si="211"/>
        <v>5199</v>
      </c>
      <c r="AE194" s="28">
        <f t="shared" si="14"/>
        <v>1</v>
      </c>
      <c r="AF194" s="29">
        <f t="shared" si="212"/>
        <v>26</v>
      </c>
      <c r="AG194" s="29">
        <f t="shared" si="213"/>
        <v>39</v>
      </c>
      <c r="AH194" s="35">
        <f t="shared" si="214"/>
        <v>0</v>
      </c>
      <c r="AI194" s="34">
        <f t="shared" si="252"/>
        <v>-5792</v>
      </c>
      <c r="AJ194" s="34">
        <f t="shared" si="253"/>
        <v>-40550</v>
      </c>
      <c r="AK194" s="30" t="str">
        <f t="shared" si="215"/>
        <v/>
      </c>
      <c r="AL194" s="35">
        <f t="shared" si="216"/>
        <v>0</v>
      </c>
      <c r="AM194" s="35">
        <f t="shared" si="217"/>
        <v>56</v>
      </c>
      <c r="AN194" s="35">
        <f t="shared" si="218"/>
        <v>56</v>
      </c>
      <c r="AO194" s="35">
        <f t="shared" si="219"/>
        <v>0</v>
      </c>
      <c r="AP194" s="35">
        <f t="shared" si="220"/>
        <v>20.577777777777779</v>
      </c>
      <c r="AQ194" s="35">
        <f t="shared" si="221"/>
        <v>0</v>
      </c>
      <c r="AR194" s="28">
        <f t="shared" si="20"/>
        <v>0</v>
      </c>
      <c r="AS194" s="29">
        <f t="shared" si="222"/>
        <v>0</v>
      </c>
      <c r="AT194" s="29">
        <f t="shared" si="223"/>
        <v>0</v>
      </c>
      <c r="AU194" s="35">
        <f t="shared" si="224"/>
        <v>-8</v>
      </c>
      <c r="AV194" s="28">
        <f t="shared" si="24"/>
        <v>-1</v>
      </c>
      <c r="AW194" s="29">
        <f t="shared" si="225"/>
        <v>59</v>
      </c>
      <c r="AX194" s="29">
        <f t="shared" si="226"/>
        <v>52</v>
      </c>
      <c r="AY194" s="35">
        <f t="shared" si="227"/>
        <v>-2</v>
      </c>
      <c r="AZ194" s="28">
        <f t="shared" si="28"/>
        <v>-1</v>
      </c>
      <c r="BA194" s="29">
        <f t="shared" si="228"/>
        <v>59</v>
      </c>
      <c r="BB194" s="29">
        <f t="shared" si="229"/>
        <v>58</v>
      </c>
      <c r="BC194" s="35">
        <f t="shared" si="230"/>
        <v>0</v>
      </c>
      <c r="BD194" s="30" t="str">
        <f>IF($T194=BD$1,MAX(BD$2:BD193)+$AK194,"")</f>
        <v/>
      </c>
      <c r="BE194" s="30" t="str">
        <f>IF($T194=BE$1,MAX(BE$2:BE193)+$AK194,"")</f>
        <v/>
      </c>
      <c r="BF194" s="30" t="str">
        <f>IF($T194=BF$1,MAX(BF$2:BF193)+$AK194,"")</f>
        <v/>
      </c>
      <c r="BG194" s="30" t="str">
        <f>IF($T194=BG$1,MAX(BG$2:BG193)+$AK194,"")</f>
        <v/>
      </c>
      <c r="BH194" s="30" t="str">
        <f>IF($T194=BH$1,MAX(BH$2:BH193)+$AK194,"")</f>
        <v/>
      </c>
      <c r="BI194" s="30" t="str">
        <f>IF($T194=BI$1,MAX(BI$2:BI193)+$AK194,"")</f>
        <v/>
      </c>
      <c r="BJ194" s="30" t="str">
        <f>IF($T194=BJ$1,MAX(BJ$2:BJ193)+$AK194,"")</f>
        <v/>
      </c>
      <c r="BK194" s="30" t="str">
        <f>IF($T194=BK$1,MAX(BK$2:BK193)+$AK194,"")</f>
        <v/>
      </c>
      <c r="BL194" s="30" t="str">
        <f>IF($T194=BL$1,MAX(BL$2:BL193)+$AK194,"")</f>
        <v/>
      </c>
      <c r="BM194" s="30" t="str">
        <f>IF($T194=BM$1,MAX(BM$2:BM193)+$AK194,"")</f>
        <v/>
      </c>
      <c r="BN194" s="30" t="str">
        <f>IF($T194=BN$1,MAX(BN$2:BN193)+$AK194,"")</f>
        <v/>
      </c>
      <c r="BO194" s="30" t="str">
        <f>IF($T194=BO$1,MAX(BO$2:BO193)+$AK194,"")</f>
        <v/>
      </c>
      <c r="BP194" s="30" t="str">
        <f>IF($T194=BP$1,MAX(BP$2:BP193)+$AK194,"")</f>
        <v/>
      </c>
      <c r="BQ194" s="30" t="str">
        <f>IF($T194=BQ$1,MAX(BQ$2:BQ193)+$AK194,"")</f>
        <v/>
      </c>
      <c r="BR194" s="30" t="str">
        <f>IF($T194=BR$1,MAX(BR$2:BR193)+$AK194,"")</f>
        <v/>
      </c>
      <c r="BS194" s="30" t="str">
        <f>IF($T194=BS$1,MAX(BS$2:BS193)+$AK194,"")</f>
        <v/>
      </c>
      <c r="BT194" s="30" t="str">
        <f>IF($T194=BT$1,MAX(BT$2:BT193)+$AK194,"")</f>
        <v/>
      </c>
    </row>
    <row r="195" spans="1:72" x14ac:dyDescent="0.2">
      <c r="A195" s="71">
        <f t="shared" si="199"/>
        <v>15411</v>
      </c>
      <c r="B195" s="23">
        <f t="shared" si="274"/>
        <v>0</v>
      </c>
      <c r="C195" s="29" t="str">
        <f t="shared" si="200"/>
        <v/>
      </c>
      <c r="K195" s="183"/>
      <c r="L195" s="31" t="str">
        <f t="shared" si="273"/>
        <v/>
      </c>
      <c r="M195" s="30" t="str">
        <f t="shared" si="201"/>
        <v/>
      </c>
      <c r="N195" s="32" t="str">
        <f t="shared" si="275"/>
        <v/>
      </c>
      <c r="O195" s="32" t="str">
        <f t="shared" si="276"/>
        <v/>
      </c>
      <c r="P195" s="33" t="str">
        <f t="shared" si="278"/>
        <v/>
      </c>
      <c r="R195" s="30" t="str">
        <f t="shared" si="277"/>
        <v/>
      </c>
      <c r="U195" s="30" t="str">
        <f t="shared" si="238"/>
        <v/>
      </c>
      <c r="V195" s="32" t="str">
        <f t="shared" si="203"/>
        <v/>
      </c>
      <c r="W195" s="32" t="str">
        <f t="shared" si="204"/>
        <v/>
      </c>
      <c r="X195" s="28">
        <f t="shared" si="205"/>
        <v>11</v>
      </c>
      <c r="Y195" s="29">
        <f t="shared" si="206"/>
        <v>33</v>
      </c>
      <c r="Z195" s="29">
        <f t="shared" si="207"/>
        <v>17</v>
      </c>
      <c r="AA195" s="35" t="str">
        <f t="shared" si="208"/>
        <v/>
      </c>
      <c r="AB195" s="35">
        <f t="shared" si="209"/>
        <v>8</v>
      </c>
      <c r="AC195" s="35">
        <f t="shared" si="210"/>
        <v>41597</v>
      </c>
      <c r="AD195" s="35">
        <f t="shared" si="211"/>
        <v>5199</v>
      </c>
      <c r="AE195" s="28">
        <f t="shared" si="14"/>
        <v>1</v>
      </c>
      <c r="AF195" s="29">
        <f t="shared" si="212"/>
        <v>26</v>
      </c>
      <c r="AG195" s="29">
        <f t="shared" si="213"/>
        <v>39</v>
      </c>
      <c r="AH195" s="35">
        <f t="shared" si="214"/>
        <v>0</v>
      </c>
      <c r="AI195" s="34">
        <f t="shared" si="252"/>
        <v>-5792</v>
      </c>
      <c r="AJ195" s="34">
        <f t="shared" si="253"/>
        <v>-40550</v>
      </c>
      <c r="AK195" s="30" t="str">
        <f t="shared" si="215"/>
        <v/>
      </c>
      <c r="AL195" s="35">
        <f t="shared" si="216"/>
        <v>0</v>
      </c>
      <c r="AM195" s="35">
        <f t="shared" si="217"/>
        <v>56</v>
      </c>
      <c r="AN195" s="35">
        <f t="shared" si="218"/>
        <v>56</v>
      </c>
      <c r="AO195" s="35">
        <f t="shared" si="219"/>
        <v>0</v>
      </c>
      <c r="AP195" s="35">
        <f t="shared" si="220"/>
        <v>20.577777777777779</v>
      </c>
      <c r="AQ195" s="35">
        <f t="shared" si="221"/>
        <v>0</v>
      </c>
      <c r="AR195" s="28">
        <f t="shared" si="20"/>
        <v>0</v>
      </c>
      <c r="AS195" s="29">
        <f t="shared" si="222"/>
        <v>0</v>
      </c>
      <c r="AT195" s="29">
        <f t="shared" si="223"/>
        <v>0</v>
      </c>
      <c r="AU195" s="35">
        <f t="shared" si="224"/>
        <v>-8</v>
      </c>
      <c r="AV195" s="28">
        <f t="shared" si="24"/>
        <v>-1</v>
      </c>
      <c r="AW195" s="29">
        <f t="shared" si="225"/>
        <v>59</v>
      </c>
      <c r="AX195" s="29">
        <f t="shared" si="226"/>
        <v>52</v>
      </c>
      <c r="AY195" s="35">
        <f t="shared" si="227"/>
        <v>-2</v>
      </c>
      <c r="AZ195" s="28">
        <f t="shared" si="28"/>
        <v>-1</v>
      </c>
      <c r="BA195" s="29">
        <f t="shared" si="228"/>
        <v>59</v>
      </c>
      <c r="BB195" s="29">
        <f t="shared" si="229"/>
        <v>58</v>
      </c>
      <c r="BC195" s="35">
        <f t="shared" si="230"/>
        <v>0</v>
      </c>
      <c r="BD195" s="30" t="str">
        <f>IF($T195=BD$1,MAX(BD$2:BD194)+$AK195,"")</f>
        <v/>
      </c>
      <c r="BE195" s="30" t="str">
        <f>IF($T195=BE$1,MAX(BE$2:BE194)+$AK195,"")</f>
        <v/>
      </c>
      <c r="BF195" s="30" t="str">
        <f>IF($T195=BF$1,MAX(BF$2:BF194)+$AK195,"")</f>
        <v/>
      </c>
      <c r="BG195" s="30" t="str">
        <f>IF($T195=BG$1,MAX(BG$2:BG194)+$AK195,"")</f>
        <v/>
      </c>
      <c r="BH195" s="30" t="str">
        <f>IF($T195=BH$1,MAX(BH$2:BH194)+$AK195,"")</f>
        <v/>
      </c>
      <c r="BI195" s="30" t="str">
        <f>IF($T195=BI$1,MAX(BI$2:BI194)+$AK195,"")</f>
        <v/>
      </c>
      <c r="BJ195" s="30" t="str">
        <f>IF($T195=BJ$1,MAX(BJ$2:BJ194)+$AK195,"")</f>
        <v/>
      </c>
      <c r="BK195" s="30" t="str">
        <f>IF($T195=BK$1,MAX(BK$2:BK194)+$AK195,"")</f>
        <v/>
      </c>
      <c r="BL195" s="30" t="str">
        <f>IF($T195=BL$1,MAX(BL$2:BL194)+$AK195,"")</f>
        <v/>
      </c>
      <c r="BM195" s="30" t="str">
        <f>IF($T195=BM$1,MAX(BM$2:BM194)+$AK195,"")</f>
        <v/>
      </c>
      <c r="BN195" s="30" t="str">
        <f>IF($T195=BN$1,MAX(BN$2:BN194)+$AK195,"")</f>
        <v/>
      </c>
      <c r="BO195" s="30" t="str">
        <f>IF($T195=BO$1,MAX(BO$2:BO194)+$AK195,"")</f>
        <v/>
      </c>
      <c r="BP195" s="30" t="str">
        <f>IF($T195=BP$1,MAX(BP$2:BP194)+$AK195,"")</f>
        <v/>
      </c>
      <c r="BQ195" s="30" t="str">
        <f>IF($T195=BQ$1,MAX(BQ$2:BQ194)+$AK195,"")</f>
        <v/>
      </c>
      <c r="BR195" s="30" t="str">
        <f>IF($T195=BR$1,MAX(BR$2:BR194)+$AK195,"")</f>
        <v/>
      </c>
      <c r="BS195" s="30" t="str">
        <f>IF($T195=BS$1,MAX(BS$2:BS194)+$AK195,"")</f>
        <v/>
      </c>
      <c r="BT195" s="30" t="str">
        <f>IF($T195=BT$1,MAX(BT$2:BT194)+$AK195,"")</f>
        <v/>
      </c>
    </row>
    <row r="196" spans="1:72" x14ac:dyDescent="0.2">
      <c r="A196" s="71">
        <f t="shared" si="199"/>
        <v>15511</v>
      </c>
      <c r="B196" s="23">
        <f t="shared" si="274"/>
        <v>0</v>
      </c>
      <c r="C196" s="29" t="str">
        <f t="shared" si="200"/>
        <v/>
      </c>
      <c r="K196" s="178"/>
      <c r="L196" s="31" t="str">
        <f t="shared" si="273"/>
        <v/>
      </c>
      <c r="M196" s="30" t="str">
        <f t="shared" si="201"/>
        <v/>
      </c>
      <c r="N196" s="32" t="str">
        <f t="shared" si="275"/>
        <v/>
      </c>
      <c r="O196" s="32" t="str">
        <f t="shared" si="276"/>
        <v/>
      </c>
      <c r="P196" s="33" t="str">
        <f t="shared" si="278"/>
        <v/>
      </c>
      <c r="R196" s="30" t="str">
        <f t="shared" si="277"/>
        <v/>
      </c>
      <c r="U196" s="30" t="str">
        <f t="shared" si="238"/>
        <v/>
      </c>
      <c r="V196" s="32" t="str">
        <f t="shared" si="203"/>
        <v/>
      </c>
      <c r="W196" s="32" t="str">
        <f t="shared" si="204"/>
        <v/>
      </c>
      <c r="X196" s="28">
        <f t="shared" si="205"/>
        <v>11</v>
      </c>
      <c r="Y196" s="29">
        <f t="shared" si="206"/>
        <v>33</v>
      </c>
      <c r="Z196" s="29">
        <f t="shared" si="207"/>
        <v>17</v>
      </c>
      <c r="AA196" s="35" t="str">
        <f t="shared" si="208"/>
        <v/>
      </c>
      <c r="AB196" s="35">
        <f t="shared" si="209"/>
        <v>8</v>
      </c>
      <c r="AC196" s="35">
        <f t="shared" si="210"/>
        <v>41597</v>
      </c>
      <c r="AD196" s="35">
        <f t="shared" si="211"/>
        <v>5199</v>
      </c>
      <c r="AE196" s="28">
        <f t="shared" si="14"/>
        <v>1</v>
      </c>
      <c r="AF196" s="29">
        <f t="shared" si="212"/>
        <v>26</v>
      </c>
      <c r="AG196" s="29">
        <f t="shared" si="213"/>
        <v>39</v>
      </c>
      <c r="AH196" s="35">
        <f t="shared" si="214"/>
        <v>0</v>
      </c>
      <c r="AI196" s="34">
        <f t="shared" si="252"/>
        <v>-5792</v>
      </c>
      <c r="AJ196" s="34">
        <f t="shared" si="253"/>
        <v>-40550</v>
      </c>
      <c r="AK196" s="30" t="str">
        <f t="shared" si="215"/>
        <v/>
      </c>
      <c r="AL196" s="35">
        <f t="shared" si="216"/>
        <v>0</v>
      </c>
      <c r="AM196" s="35">
        <f t="shared" si="217"/>
        <v>56</v>
      </c>
      <c r="AN196" s="35">
        <f t="shared" si="218"/>
        <v>56</v>
      </c>
      <c r="AO196" s="35">
        <f t="shared" si="219"/>
        <v>0</v>
      </c>
      <c r="AP196" s="35">
        <f t="shared" si="220"/>
        <v>20.577777777777779</v>
      </c>
      <c r="AQ196" s="35">
        <f t="shared" si="221"/>
        <v>0</v>
      </c>
      <c r="AR196" s="28">
        <f t="shared" si="20"/>
        <v>0</v>
      </c>
      <c r="AS196" s="29">
        <f t="shared" si="222"/>
        <v>0</v>
      </c>
      <c r="AT196" s="29">
        <f t="shared" si="223"/>
        <v>0</v>
      </c>
      <c r="AU196" s="35">
        <f t="shared" si="224"/>
        <v>-8</v>
      </c>
      <c r="AV196" s="28">
        <f t="shared" si="24"/>
        <v>-1</v>
      </c>
      <c r="AW196" s="29">
        <f t="shared" si="225"/>
        <v>59</v>
      </c>
      <c r="AX196" s="29">
        <f t="shared" si="226"/>
        <v>52</v>
      </c>
      <c r="AY196" s="35">
        <f t="shared" si="227"/>
        <v>-2</v>
      </c>
      <c r="AZ196" s="28">
        <f t="shared" si="28"/>
        <v>-1</v>
      </c>
      <c r="BA196" s="29">
        <f t="shared" si="228"/>
        <v>59</v>
      </c>
      <c r="BB196" s="29">
        <f t="shared" si="229"/>
        <v>58</v>
      </c>
      <c r="BC196" s="35">
        <f t="shared" si="230"/>
        <v>0</v>
      </c>
      <c r="BD196" s="30" t="str">
        <f>IF($T196=BD$1,MAX(BD$2:BD195)+$AK196,"")</f>
        <v/>
      </c>
      <c r="BE196" s="30" t="str">
        <f>IF($T196=BE$1,MAX(BE$2:BE195)+$AK196,"")</f>
        <v/>
      </c>
      <c r="BF196" s="30" t="str">
        <f>IF($T196=BF$1,MAX(BF$2:BF195)+$AK196,"")</f>
        <v/>
      </c>
      <c r="BG196" s="30" t="str">
        <f>IF($T196=BG$1,MAX(BG$2:BG195)+$AK196,"")</f>
        <v/>
      </c>
      <c r="BH196" s="30" t="str">
        <f>IF($T196=BH$1,MAX(BH$2:BH195)+$AK196,"")</f>
        <v/>
      </c>
      <c r="BI196" s="30" t="str">
        <f>IF($T196=BI$1,MAX(BI$2:BI195)+$AK196,"")</f>
        <v/>
      </c>
      <c r="BJ196" s="30" t="str">
        <f>IF($T196=BJ$1,MAX(BJ$2:BJ195)+$AK196,"")</f>
        <v/>
      </c>
      <c r="BK196" s="30" t="str">
        <f>IF($T196=BK$1,MAX(BK$2:BK195)+$AK196,"")</f>
        <v/>
      </c>
      <c r="BL196" s="30" t="str">
        <f>IF($T196=BL$1,MAX(BL$2:BL195)+$AK196,"")</f>
        <v/>
      </c>
      <c r="BM196" s="30" t="str">
        <f>IF($T196=BM$1,MAX(BM$2:BM195)+$AK196,"")</f>
        <v/>
      </c>
      <c r="BN196" s="30" t="str">
        <f>IF($T196=BN$1,MAX(BN$2:BN195)+$AK196,"")</f>
        <v/>
      </c>
      <c r="BO196" s="30" t="str">
        <f>IF($T196=BO$1,MAX(BO$2:BO195)+$AK196,"")</f>
        <v/>
      </c>
      <c r="BP196" s="30" t="str">
        <f>IF($T196=BP$1,MAX(BP$2:BP195)+$AK196,"")</f>
        <v/>
      </c>
      <c r="BQ196" s="30" t="str">
        <f>IF($T196=BQ$1,MAX(BQ$2:BQ195)+$AK196,"")</f>
        <v/>
      </c>
      <c r="BR196" s="30" t="str">
        <f>IF($T196=BR$1,MAX(BR$2:BR195)+$AK196,"")</f>
        <v/>
      </c>
      <c r="BS196" s="30" t="str">
        <f>IF($T196=BS$1,MAX(BS$2:BS195)+$AK196,"")</f>
        <v/>
      </c>
      <c r="BT196" s="30" t="str">
        <f>IF($T196=BT$1,MAX(BT$2:BT195)+$AK196,"")</f>
        <v/>
      </c>
    </row>
    <row r="197" spans="1:72" x14ac:dyDescent="0.2">
      <c r="A197" s="71">
        <f t="shared" si="199"/>
        <v>15611</v>
      </c>
      <c r="B197" s="23">
        <f t="shared" si="274"/>
        <v>0</v>
      </c>
      <c r="C197" s="29" t="str">
        <f t="shared" si="200"/>
        <v/>
      </c>
      <c r="K197" s="183"/>
      <c r="L197" s="31" t="str">
        <f t="shared" si="273"/>
        <v/>
      </c>
      <c r="M197" s="30" t="str">
        <f t="shared" si="201"/>
        <v/>
      </c>
      <c r="N197" s="32" t="str">
        <f t="shared" si="275"/>
        <v/>
      </c>
      <c r="O197" s="32" t="str">
        <f t="shared" si="276"/>
        <v/>
      </c>
      <c r="P197" s="33" t="str">
        <f t="shared" si="278"/>
        <v/>
      </c>
      <c r="R197" s="30" t="str">
        <f t="shared" si="277"/>
        <v/>
      </c>
      <c r="U197" s="30" t="str">
        <f t="shared" si="238"/>
        <v/>
      </c>
      <c r="V197" s="32" t="str">
        <f t="shared" si="203"/>
        <v/>
      </c>
      <c r="W197" s="32" t="str">
        <f t="shared" si="204"/>
        <v/>
      </c>
      <c r="X197" s="28">
        <f t="shared" si="205"/>
        <v>11</v>
      </c>
      <c r="Y197" s="29">
        <f t="shared" si="206"/>
        <v>33</v>
      </c>
      <c r="Z197" s="29">
        <f t="shared" si="207"/>
        <v>17</v>
      </c>
      <c r="AA197" s="35" t="str">
        <f t="shared" si="208"/>
        <v/>
      </c>
      <c r="AB197" s="35">
        <f t="shared" si="209"/>
        <v>8</v>
      </c>
      <c r="AC197" s="35">
        <f t="shared" si="210"/>
        <v>41597</v>
      </c>
      <c r="AD197" s="35">
        <f t="shared" si="211"/>
        <v>5199</v>
      </c>
      <c r="AE197" s="28">
        <f t="shared" si="14"/>
        <v>1</v>
      </c>
      <c r="AF197" s="29">
        <f t="shared" si="212"/>
        <v>26</v>
      </c>
      <c r="AG197" s="29">
        <f t="shared" si="213"/>
        <v>39</v>
      </c>
      <c r="AH197" s="35">
        <f t="shared" si="214"/>
        <v>0</v>
      </c>
      <c r="AI197" s="34">
        <f t="shared" si="252"/>
        <v>-5792</v>
      </c>
      <c r="AJ197" s="34">
        <f t="shared" si="253"/>
        <v>-40550</v>
      </c>
      <c r="AK197" s="30" t="str">
        <f t="shared" si="215"/>
        <v/>
      </c>
      <c r="AL197" s="35">
        <f t="shared" si="216"/>
        <v>0</v>
      </c>
      <c r="AM197" s="35">
        <f t="shared" si="217"/>
        <v>56</v>
      </c>
      <c r="AN197" s="35">
        <f t="shared" si="218"/>
        <v>56</v>
      </c>
      <c r="AO197" s="35">
        <f t="shared" si="219"/>
        <v>0</v>
      </c>
      <c r="AP197" s="35">
        <f t="shared" si="220"/>
        <v>20.577777777777779</v>
      </c>
      <c r="AQ197" s="35">
        <f t="shared" si="221"/>
        <v>0</v>
      </c>
      <c r="AR197" s="28">
        <f t="shared" si="20"/>
        <v>0</v>
      </c>
      <c r="AS197" s="29">
        <f t="shared" si="222"/>
        <v>0</v>
      </c>
      <c r="AT197" s="29">
        <f t="shared" si="223"/>
        <v>0</v>
      </c>
      <c r="AU197" s="35">
        <f t="shared" si="224"/>
        <v>-8</v>
      </c>
      <c r="AV197" s="28">
        <f t="shared" si="24"/>
        <v>-1</v>
      </c>
      <c r="AW197" s="29">
        <f t="shared" si="225"/>
        <v>59</v>
      </c>
      <c r="AX197" s="29">
        <f t="shared" si="226"/>
        <v>52</v>
      </c>
      <c r="AY197" s="35">
        <f t="shared" si="227"/>
        <v>-2</v>
      </c>
      <c r="AZ197" s="28">
        <f t="shared" si="28"/>
        <v>-1</v>
      </c>
      <c r="BA197" s="29">
        <f t="shared" si="228"/>
        <v>59</v>
      </c>
      <c r="BB197" s="29">
        <f t="shared" si="229"/>
        <v>58</v>
      </c>
      <c r="BC197" s="35">
        <f t="shared" si="230"/>
        <v>0</v>
      </c>
      <c r="BD197" s="30" t="str">
        <f>IF($T197=BD$1,MAX(BD$2:BD196)+$AK197,"")</f>
        <v/>
      </c>
      <c r="BE197" s="30" t="str">
        <f>IF($T197=BE$1,MAX(BE$2:BE196)+$AK197,"")</f>
        <v/>
      </c>
      <c r="BF197" s="30" t="str">
        <f>IF($T197=BF$1,MAX(BF$2:BF196)+$AK197,"")</f>
        <v/>
      </c>
      <c r="BG197" s="30" t="str">
        <f>IF($T197=BG$1,MAX(BG$2:BG196)+$AK197,"")</f>
        <v/>
      </c>
      <c r="BH197" s="30" t="str">
        <f>IF($T197=BH$1,MAX(BH$2:BH196)+$AK197,"")</f>
        <v/>
      </c>
      <c r="BI197" s="30" t="str">
        <f>IF($T197=BI$1,MAX(BI$2:BI196)+$AK197,"")</f>
        <v/>
      </c>
      <c r="BJ197" s="30" t="str">
        <f>IF($T197=BJ$1,MAX(BJ$2:BJ196)+$AK197,"")</f>
        <v/>
      </c>
      <c r="BK197" s="30" t="str">
        <f>IF($T197=BK$1,MAX(BK$2:BK196)+$AK197,"")</f>
        <v/>
      </c>
      <c r="BL197" s="30" t="str">
        <f>IF($T197=BL$1,MAX(BL$2:BL196)+$AK197,"")</f>
        <v/>
      </c>
      <c r="BM197" s="30" t="str">
        <f>IF($T197=BM$1,MAX(BM$2:BM196)+$AK197,"")</f>
        <v/>
      </c>
      <c r="BN197" s="30" t="str">
        <f>IF($T197=BN$1,MAX(BN$2:BN196)+$AK197,"")</f>
        <v/>
      </c>
      <c r="BO197" s="30" t="str">
        <f>IF($T197=BO$1,MAX(BO$2:BO196)+$AK197,"")</f>
        <v/>
      </c>
      <c r="BP197" s="30" t="str">
        <f>IF($T197=BP$1,MAX(BP$2:BP196)+$AK197,"")</f>
        <v/>
      </c>
      <c r="BQ197" s="30" t="str">
        <f>IF($T197=BQ$1,MAX(BQ$2:BQ196)+$AK197,"")</f>
        <v/>
      </c>
      <c r="BR197" s="30" t="str">
        <f>IF($T197=BR$1,MAX(BR$2:BR196)+$AK197,"")</f>
        <v/>
      </c>
      <c r="BS197" s="30" t="str">
        <f>IF($T197=BS$1,MAX(BS$2:BS196)+$AK197,"")</f>
        <v/>
      </c>
      <c r="BT197" s="30" t="str">
        <f>IF($T197=BT$1,MAX(BT$2:BT196)+$AK197,"")</f>
        <v/>
      </c>
    </row>
    <row r="198" spans="1:72" x14ac:dyDescent="0.2">
      <c r="A198" s="71">
        <f t="shared" si="199"/>
        <v>15711</v>
      </c>
      <c r="B198" s="23">
        <f t="shared" si="274"/>
        <v>0</v>
      </c>
      <c r="C198" s="29" t="str">
        <f t="shared" si="200"/>
        <v/>
      </c>
      <c r="K198" s="99"/>
      <c r="L198" s="31" t="str">
        <f t="shared" si="273"/>
        <v/>
      </c>
      <c r="M198" s="30" t="str">
        <f t="shared" si="201"/>
        <v/>
      </c>
      <c r="N198" s="32" t="str">
        <f t="shared" si="275"/>
        <v/>
      </c>
      <c r="O198" s="32" t="str">
        <f t="shared" si="276"/>
        <v/>
      </c>
      <c r="P198" s="33" t="str">
        <f t="shared" si="278"/>
        <v/>
      </c>
      <c r="R198" s="30" t="str">
        <f t="shared" si="277"/>
        <v/>
      </c>
      <c r="U198" s="30" t="str">
        <f t="shared" si="238"/>
        <v/>
      </c>
      <c r="V198" s="32" t="str">
        <f t="shared" si="203"/>
        <v/>
      </c>
      <c r="W198" s="32" t="str">
        <f t="shared" si="204"/>
        <v/>
      </c>
      <c r="X198" s="28">
        <f t="shared" si="205"/>
        <v>11</v>
      </c>
      <c r="Y198" s="29">
        <f t="shared" si="206"/>
        <v>33</v>
      </c>
      <c r="Z198" s="29">
        <f t="shared" si="207"/>
        <v>17</v>
      </c>
      <c r="AA198" s="35" t="str">
        <f t="shared" si="208"/>
        <v/>
      </c>
      <c r="AB198" s="35">
        <f t="shared" si="209"/>
        <v>8</v>
      </c>
      <c r="AC198" s="35">
        <f t="shared" si="210"/>
        <v>41597</v>
      </c>
      <c r="AD198" s="35">
        <f t="shared" si="211"/>
        <v>5199</v>
      </c>
      <c r="AE198" s="28">
        <f t="shared" si="14"/>
        <v>1</v>
      </c>
      <c r="AF198" s="29">
        <f t="shared" si="212"/>
        <v>26</v>
      </c>
      <c r="AG198" s="29">
        <f t="shared" si="213"/>
        <v>39</v>
      </c>
      <c r="AH198" s="35">
        <f t="shared" si="214"/>
        <v>0</v>
      </c>
      <c r="AI198" s="34">
        <f t="shared" si="252"/>
        <v>-5792</v>
      </c>
      <c r="AJ198" s="34">
        <f t="shared" si="253"/>
        <v>-40550</v>
      </c>
      <c r="AK198" s="30" t="str">
        <f t="shared" si="215"/>
        <v/>
      </c>
      <c r="AL198" s="35">
        <f t="shared" si="216"/>
        <v>0</v>
      </c>
      <c r="AM198" s="35">
        <f t="shared" si="217"/>
        <v>56</v>
      </c>
      <c r="AN198" s="35">
        <f t="shared" si="218"/>
        <v>56</v>
      </c>
      <c r="AO198" s="35">
        <f t="shared" si="219"/>
        <v>0</v>
      </c>
      <c r="AP198" s="35">
        <f t="shared" si="220"/>
        <v>20.577777777777779</v>
      </c>
      <c r="AQ198" s="35">
        <f t="shared" si="221"/>
        <v>0</v>
      </c>
      <c r="AR198" s="28">
        <f t="shared" si="20"/>
        <v>0</v>
      </c>
      <c r="AS198" s="29">
        <f t="shared" si="222"/>
        <v>0</v>
      </c>
      <c r="AT198" s="29">
        <f t="shared" si="223"/>
        <v>0</v>
      </c>
      <c r="AU198" s="35">
        <f t="shared" si="224"/>
        <v>-8</v>
      </c>
      <c r="AV198" s="28">
        <f t="shared" si="24"/>
        <v>-1</v>
      </c>
      <c r="AW198" s="29">
        <f t="shared" si="225"/>
        <v>59</v>
      </c>
      <c r="AX198" s="29">
        <f t="shared" si="226"/>
        <v>52</v>
      </c>
      <c r="AY198" s="35">
        <f t="shared" si="227"/>
        <v>-2</v>
      </c>
      <c r="AZ198" s="28">
        <f t="shared" si="28"/>
        <v>-1</v>
      </c>
      <c r="BA198" s="29">
        <f t="shared" si="228"/>
        <v>59</v>
      </c>
      <c r="BB198" s="29">
        <f t="shared" si="229"/>
        <v>58</v>
      </c>
      <c r="BC198" s="35">
        <f t="shared" si="230"/>
        <v>0</v>
      </c>
      <c r="BD198" s="30" t="str">
        <f>IF($T198=BD$1,MAX(BD$2:BD197)+$AK198,"")</f>
        <v/>
      </c>
      <c r="BE198" s="30" t="str">
        <f>IF($T198=BE$1,MAX(BE$2:BE197)+$AK198,"")</f>
        <v/>
      </c>
      <c r="BF198" s="30" t="str">
        <f>IF($T198=BF$1,MAX(BF$2:BF197)+$AK198,"")</f>
        <v/>
      </c>
      <c r="BG198" s="30" t="str">
        <f>IF($T198=BG$1,MAX(BG$2:BG197)+$AK198,"")</f>
        <v/>
      </c>
      <c r="BH198" s="30" t="str">
        <f>IF($T198=BH$1,MAX(BH$2:BH197)+$AK198,"")</f>
        <v/>
      </c>
      <c r="BI198" s="30" t="str">
        <f>IF($T198=BI$1,MAX(BI$2:BI197)+$AK198,"")</f>
        <v/>
      </c>
      <c r="BJ198" s="30" t="str">
        <f>IF($T198=BJ$1,MAX(BJ$2:BJ197)+$AK198,"")</f>
        <v/>
      </c>
      <c r="BK198" s="30" t="str">
        <f>IF($T198=BK$1,MAX(BK$2:BK197)+$AK198,"")</f>
        <v/>
      </c>
      <c r="BL198" s="30" t="str">
        <f>IF($T198=BL$1,MAX(BL$2:BL197)+$AK198,"")</f>
        <v/>
      </c>
      <c r="BM198" s="30" t="str">
        <f>IF($T198=BM$1,MAX(BM$2:BM197)+$AK198,"")</f>
        <v/>
      </c>
      <c r="BN198" s="30" t="str">
        <f>IF($T198=BN$1,MAX(BN$2:BN197)+$AK198,"")</f>
        <v/>
      </c>
      <c r="BO198" s="30" t="str">
        <f>IF($T198=BO$1,MAX(BO$2:BO197)+$AK198,"")</f>
        <v/>
      </c>
      <c r="BP198" s="30" t="str">
        <f>IF($T198=BP$1,MAX(BP$2:BP197)+$AK198,"")</f>
        <v/>
      </c>
      <c r="BQ198" s="30" t="str">
        <f>IF($T198=BQ$1,MAX(BQ$2:BQ197)+$AK198,"")</f>
        <v/>
      </c>
      <c r="BR198" s="30" t="str">
        <f>IF($T198=BR$1,MAX(BR$2:BR197)+$AK198,"")</f>
        <v/>
      </c>
      <c r="BS198" s="30" t="str">
        <f>IF($T198=BS$1,MAX(BS$2:BS197)+$AK198,"")</f>
        <v/>
      </c>
      <c r="BT198" s="30" t="str">
        <f>IF($T198=BT$1,MAX(BT$2:BT197)+$AK198,"")</f>
        <v/>
      </c>
    </row>
    <row r="199" spans="1:72" x14ac:dyDescent="0.2">
      <c r="A199" s="71">
        <f t="shared" ref="A199:A220" si="279">IF(D199="",A198+100,AI199*100+YEAR(D199)-2000)</f>
        <v>15811</v>
      </c>
      <c r="B199" s="23">
        <f t="shared" si="274"/>
        <v>0</v>
      </c>
      <c r="C199" s="29" t="str">
        <f t="shared" ref="C199:C220" si="280">IF(AH199=1,"So",IF(AH199=2,"Mo",IF(AH199=3,"Di",IF(AH199=4,"Mi",IF(AH199=5,"Do",IF(AH199=6,"Fr",IF(AH199=7,"Sa",IF(D199=0,""))))))))</f>
        <v/>
      </c>
      <c r="K199" s="99"/>
      <c r="L199" s="31" t="str">
        <f t="shared" si="273"/>
        <v/>
      </c>
      <c r="M199" s="30" t="str">
        <f t="shared" si="201"/>
        <v/>
      </c>
      <c r="N199" s="32" t="str">
        <f t="shared" ref="N199:N220" si="281">IF(H199="","",AE199*10000+AF199*100+AG199)</f>
        <v/>
      </c>
      <c r="O199" s="32" t="str">
        <f t="shared" ref="O199:O220" si="282">IF(H199="","",X199*10000+Y199*100+Z199)</f>
        <v/>
      </c>
      <c r="P199" s="33" t="str">
        <f t="shared" ref="P199:P220" si="283">IF(L199="g","",IF(L199="b","",IF(AH199=0,"",AR199*10000+AS199*100+AT199)))</f>
        <v/>
      </c>
      <c r="R199" s="30" t="str">
        <f t="shared" ref="R199:R220" si="284">IF(P199="","",IF(L199="l",((K199*U199*1000)/AA199)*3.6,(IF(L199="s",((K199*1000)/AA199)*3.6,(IF(L199="k",((K199*1000)/AA199)*3.6,(IF(L199="r",((K199*1000)/AA199)*3.6,(IF(L199="",""))))))))))</f>
        <v/>
      </c>
      <c r="U199" s="30" t="str">
        <f t="shared" si="238"/>
        <v/>
      </c>
      <c r="V199" s="32" t="str">
        <f t="shared" ref="V199:V220" si="285">IF(G199="","",AZ199*10000+BA199*100+BB199)</f>
        <v/>
      </c>
      <c r="W199" s="32" t="str">
        <f t="shared" ref="W199:W220" si="286">IF(H199="","",AV199*10000+AW199*100+AX199)</f>
        <v/>
      </c>
      <c r="X199" s="28">
        <f t="shared" ref="X199:X220" si="287">INT(AC199/3600)</f>
        <v>11</v>
      </c>
      <c r="Y199" s="29">
        <f t="shared" ref="Y199:Y220" si="288">INT((AC199-(X199*3600))/60)</f>
        <v>33</v>
      </c>
      <c r="Z199" s="29">
        <f t="shared" ref="Z199:Z220" si="289">AC199-(X199*3600)-(Y199*60)</f>
        <v>17</v>
      </c>
      <c r="AA199" s="35" t="str">
        <f t="shared" ref="AA199:AA220" si="290">IF(H199="","",F199*3600+G199*60+H199)</f>
        <v/>
      </c>
      <c r="AB199" s="35">
        <f t="shared" ref="AB199:AB220" si="291">IF(H199="",AB198,AB198+1)</f>
        <v>8</v>
      </c>
      <c r="AC199" s="35">
        <f t="shared" ref="AC199:AC220" si="292">IF(H199="",AC198,AC198+AA199)</f>
        <v>41597</v>
      </c>
      <c r="AD199" s="35">
        <f t="shared" ref="AD199:AD220" si="293">INT(AC199/AB199)</f>
        <v>5199</v>
      </c>
      <c r="AE199" s="28">
        <f t="shared" si="14"/>
        <v>1</v>
      </c>
      <c r="AF199" s="29">
        <f t="shared" ref="AF199:AF220" si="294">INT((AD199-(AE199*3600))/60)</f>
        <v>26</v>
      </c>
      <c r="AG199" s="29">
        <f t="shared" ref="AG199:AG220" si="295">INT(AD199-(AE199*3600)-(AF199*60))</f>
        <v>39</v>
      </c>
      <c r="AH199" s="35">
        <f t="shared" ref="AH199:AH220" si="296">IF(D199="",0,WEEKDAY(D199))</f>
        <v>0</v>
      </c>
      <c r="AI199" s="34">
        <f t="shared" si="252"/>
        <v>-5792</v>
      </c>
      <c r="AJ199" s="34">
        <f t="shared" si="253"/>
        <v>-40550</v>
      </c>
      <c r="AK199" s="30" t="str">
        <f t="shared" ref="AK199:AK220" si="297">IF(L199="l",U199*K199,(IF(L199="s",K199,(IF(L199="r",K199,(IF(L199="k",K199,(IF(L199="b",AA199/360,(IF(L199="g",AA199/900,(IF(L199="","")))))))))))))</f>
        <v/>
      </c>
      <c r="AL199" s="35">
        <f t="shared" ref="AL199:AL220" si="298">IF(L199="l",AL198+K199*U199,AL198)</f>
        <v>0</v>
      </c>
      <c r="AM199" s="35">
        <f t="shared" ref="AM199:AM220" si="299">IF(L199="k",AM198+K199,AM198)</f>
        <v>56</v>
      </c>
      <c r="AN199" s="35">
        <f t="shared" ref="AN199:AN220" si="300">IF(L199="s",AN198+K199,AN198)</f>
        <v>56</v>
      </c>
      <c r="AO199" s="35">
        <f t="shared" ref="AO199:AO220" si="301">IF(L199="r",AO198+K199,AO198)</f>
        <v>0</v>
      </c>
      <c r="AP199" s="35">
        <f t="shared" ref="AP199:AP220" si="302">IF(L199="b",AP198+AK199,AP198)</f>
        <v>20.577777777777779</v>
      </c>
      <c r="AQ199" s="35">
        <f t="shared" ref="AQ199:AQ220" si="303">IF(AA199="",0,INT(AA199/AK199))</f>
        <v>0</v>
      </c>
      <c r="AR199" s="28">
        <f t="shared" si="20"/>
        <v>0</v>
      </c>
      <c r="AS199" s="29">
        <f t="shared" ref="AS199:AS220" si="304">INT((AQ199-(AR199*3600))/60)</f>
        <v>0</v>
      </c>
      <c r="AT199" s="29">
        <f t="shared" ref="AT199:AT220" si="305">INT(AQ199-(AR199*3600)-(AS199*60))</f>
        <v>0</v>
      </c>
      <c r="AU199" s="35">
        <f t="shared" ref="AU199:AU220" si="306">INT(AC199/AI199)</f>
        <v>-8</v>
      </c>
      <c r="AV199" s="28">
        <f t="shared" si="24"/>
        <v>-1</v>
      </c>
      <c r="AW199" s="29">
        <f t="shared" ref="AW199:AW220" si="307">INT((AU199-(AV199*3600))/60)</f>
        <v>59</v>
      </c>
      <c r="AX199" s="29">
        <f t="shared" ref="AX199:AX220" si="308">INT(AU199-(AV199*3600)-(AW199*60))</f>
        <v>52</v>
      </c>
      <c r="AY199" s="35">
        <f t="shared" ref="AY199:AY220" si="309">INT(AC199/AJ199)</f>
        <v>-2</v>
      </c>
      <c r="AZ199" s="28">
        <f t="shared" si="28"/>
        <v>-1</v>
      </c>
      <c r="BA199" s="29">
        <f t="shared" ref="BA199:BA220" si="310">INT((AY199-(AZ199*3600))/60)</f>
        <v>59</v>
      </c>
      <c r="BB199" s="29">
        <f t="shared" ref="BB199:BB220" si="311">INT(AY199-(AZ199*3600)-(BA199*60))</f>
        <v>58</v>
      </c>
      <c r="BC199" s="35">
        <f t="shared" ref="BC199:BC220" si="312">IF(L199="g",BC198+AK199,BC198)</f>
        <v>0</v>
      </c>
      <c r="BD199" s="30" t="str">
        <f>IF($T199=BD$1,MAX(BD$2:BD198)+$AK199,"")</f>
        <v/>
      </c>
      <c r="BE199" s="30" t="str">
        <f>IF($T199=BE$1,MAX(BE$2:BE198)+$AK199,"")</f>
        <v/>
      </c>
      <c r="BF199" s="30" t="str">
        <f>IF($T199=BF$1,MAX(BF$2:BF198)+$AK199,"")</f>
        <v/>
      </c>
      <c r="BG199" s="30" t="str">
        <f>IF($T199=BG$1,MAX(BG$2:BG198)+$AK199,"")</f>
        <v/>
      </c>
      <c r="BH199" s="30" t="str">
        <f>IF($T199=BH$1,MAX(BH$2:BH198)+$AK199,"")</f>
        <v/>
      </c>
      <c r="BI199" s="30" t="str">
        <f>IF($T199=BI$1,MAX(BI$2:BI198)+$AK199,"")</f>
        <v/>
      </c>
      <c r="BJ199" s="30" t="str">
        <f>IF($T199=BJ$1,MAX(BJ$2:BJ198)+$AK199,"")</f>
        <v/>
      </c>
      <c r="BK199" s="30" t="str">
        <f>IF($T199=BK$1,MAX(BK$2:BK198)+$AK199,"")</f>
        <v/>
      </c>
      <c r="BL199" s="30" t="str">
        <f>IF($T199=BL$1,MAX(BL$2:BL198)+$AK199,"")</f>
        <v/>
      </c>
      <c r="BM199" s="30" t="str">
        <f>IF($T199=BM$1,MAX(BM$2:BM198)+$AK199,"")</f>
        <v/>
      </c>
      <c r="BN199" s="30" t="str">
        <f>IF($T199=BN$1,MAX(BN$2:BN198)+$AK199,"")</f>
        <v/>
      </c>
      <c r="BO199" s="30" t="str">
        <f>IF($T199=BO$1,MAX(BO$2:BO198)+$AK199,"")</f>
        <v/>
      </c>
      <c r="BP199" s="30" t="str">
        <f>IF($T199=BP$1,MAX(BP$2:BP198)+$AK199,"")</f>
        <v/>
      </c>
      <c r="BQ199" s="30" t="str">
        <f>IF($T199=BQ$1,MAX(BQ$2:BQ198)+$AK199,"")</f>
        <v/>
      </c>
      <c r="BR199" s="30" t="str">
        <f>IF($T199=BR$1,MAX(BR$2:BR198)+$AK199,"")</f>
        <v/>
      </c>
      <c r="BS199" s="30" t="str">
        <f>IF($T199=BS$1,MAX(BS$2:BS198)+$AK199,"")</f>
        <v/>
      </c>
      <c r="BT199" s="30" t="str">
        <f>IF($T199=BT$1,MAX(BT$2:BT198)+$AK199,"")</f>
        <v/>
      </c>
    </row>
    <row r="200" spans="1:72" x14ac:dyDescent="0.2">
      <c r="A200" s="71">
        <f t="shared" si="279"/>
        <v>15911</v>
      </c>
      <c r="B200" s="23">
        <f t="shared" si="274"/>
        <v>0</v>
      </c>
      <c r="C200" s="29" t="str">
        <f t="shared" si="280"/>
        <v/>
      </c>
      <c r="K200" s="99"/>
      <c r="L200" s="31" t="str">
        <f t="shared" si="273"/>
        <v/>
      </c>
      <c r="M200" s="30" t="str">
        <f t="shared" si="201"/>
        <v/>
      </c>
      <c r="N200" s="32" t="str">
        <f t="shared" si="281"/>
        <v/>
      </c>
      <c r="O200" s="32" t="str">
        <f t="shared" si="282"/>
        <v/>
      </c>
      <c r="P200" s="33" t="str">
        <f t="shared" si="283"/>
        <v/>
      </c>
      <c r="R200" s="30" t="str">
        <f t="shared" si="284"/>
        <v/>
      </c>
      <c r="U200" s="30" t="str">
        <f t="shared" si="238"/>
        <v/>
      </c>
      <c r="V200" s="32" t="str">
        <f t="shared" si="285"/>
        <v/>
      </c>
      <c r="W200" s="32" t="str">
        <f t="shared" si="286"/>
        <v/>
      </c>
      <c r="X200" s="28">
        <f t="shared" si="287"/>
        <v>11</v>
      </c>
      <c r="Y200" s="29">
        <f t="shared" si="288"/>
        <v>33</v>
      </c>
      <c r="Z200" s="29">
        <f t="shared" si="289"/>
        <v>17</v>
      </c>
      <c r="AA200" s="35" t="str">
        <f t="shared" si="290"/>
        <v/>
      </c>
      <c r="AB200" s="35">
        <f t="shared" si="291"/>
        <v>8</v>
      </c>
      <c r="AC200" s="35">
        <f t="shared" si="292"/>
        <v>41597</v>
      </c>
      <c r="AD200" s="35">
        <f t="shared" si="293"/>
        <v>5199</v>
      </c>
      <c r="AE200" s="28">
        <f t="shared" si="14"/>
        <v>1</v>
      </c>
      <c r="AF200" s="29">
        <f t="shared" si="294"/>
        <v>26</v>
      </c>
      <c r="AG200" s="29">
        <f t="shared" si="295"/>
        <v>39</v>
      </c>
      <c r="AH200" s="35">
        <f t="shared" si="296"/>
        <v>0</v>
      </c>
      <c r="AI200" s="34">
        <f t="shared" si="252"/>
        <v>-5792</v>
      </c>
      <c r="AJ200" s="34">
        <f t="shared" si="253"/>
        <v>-40550</v>
      </c>
      <c r="AK200" s="30" t="str">
        <f t="shared" si="297"/>
        <v/>
      </c>
      <c r="AL200" s="35">
        <f t="shared" si="298"/>
        <v>0</v>
      </c>
      <c r="AM200" s="35">
        <f t="shared" si="299"/>
        <v>56</v>
      </c>
      <c r="AN200" s="35">
        <f t="shared" si="300"/>
        <v>56</v>
      </c>
      <c r="AO200" s="35">
        <f t="shared" si="301"/>
        <v>0</v>
      </c>
      <c r="AP200" s="35">
        <f t="shared" si="302"/>
        <v>20.577777777777779</v>
      </c>
      <c r="AQ200" s="35">
        <f t="shared" si="303"/>
        <v>0</v>
      </c>
      <c r="AR200" s="28">
        <f t="shared" si="20"/>
        <v>0</v>
      </c>
      <c r="AS200" s="29">
        <f t="shared" si="304"/>
        <v>0</v>
      </c>
      <c r="AT200" s="29">
        <f t="shared" si="305"/>
        <v>0</v>
      </c>
      <c r="AU200" s="35">
        <f t="shared" si="306"/>
        <v>-8</v>
      </c>
      <c r="AV200" s="28">
        <f t="shared" si="24"/>
        <v>-1</v>
      </c>
      <c r="AW200" s="29">
        <f t="shared" si="307"/>
        <v>59</v>
      </c>
      <c r="AX200" s="29">
        <f t="shared" si="308"/>
        <v>52</v>
      </c>
      <c r="AY200" s="35">
        <f t="shared" si="309"/>
        <v>-2</v>
      </c>
      <c r="AZ200" s="28">
        <f t="shared" si="28"/>
        <v>-1</v>
      </c>
      <c r="BA200" s="29">
        <f t="shared" si="310"/>
        <v>59</v>
      </c>
      <c r="BB200" s="29">
        <f t="shared" si="311"/>
        <v>58</v>
      </c>
      <c r="BC200" s="35">
        <f t="shared" si="312"/>
        <v>0</v>
      </c>
      <c r="BD200" s="30" t="str">
        <f>IF($T200=BD$1,MAX(BD$2:BD199)+$AK200,"")</f>
        <v/>
      </c>
      <c r="BE200" s="30" t="str">
        <f>IF($T200=BE$1,MAX(BE$2:BE199)+$AK200,"")</f>
        <v/>
      </c>
      <c r="BF200" s="30" t="str">
        <f>IF($T200=BF$1,MAX(BF$2:BF199)+$AK200,"")</f>
        <v/>
      </c>
      <c r="BG200" s="30" t="str">
        <f>IF($T200=BG$1,MAX(BG$2:BG199)+$AK200,"")</f>
        <v/>
      </c>
      <c r="BH200" s="30" t="str">
        <f>IF($T200=BH$1,MAX(BH$2:BH199)+$AK200,"")</f>
        <v/>
      </c>
      <c r="BI200" s="30" t="str">
        <f>IF($T200=BI$1,MAX(BI$2:BI199)+$AK200,"")</f>
        <v/>
      </c>
      <c r="BJ200" s="30" t="str">
        <f>IF($T200=BJ$1,MAX(BJ$2:BJ199)+$AK200,"")</f>
        <v/>
      </c>
      <c r="BK200" s="30" t="str">
        <f>IF($T200=BK$1,MAX(BK$2:BK199)+$AK200,"")</f>
        <v/>
      </c>
      <c r="BL200" s="30" t="str">
        <f>IF($T200=BL$1,MAX(BL$2:BL199)+$AK200,"")</f>
        <v/>
      </c>
      <c r="BM200" s="30" t="str">
        <f>IF($T200=BM$1,MAX(BM$2:BM199)+$AK200,"")</f>
        <v/>
      </c>
      <c r="BN200" s="30" t="str">
        <f>IF($T200=BN$1,MAX(BN$2:BN199)+$AK200,"")</f>
        <v/>
      </c>
      <c r="BO200" s="30" t="str">
        <f>IF($T200=BO$1,MAX(BO$2:BO199)+$AK200,"")</f>
        <v/>
      </c>
      <c r="BP200" s="30" t="str">
        <f>IF($T200=BP$1,MAX(BP$2:BP199)+$AK200,"")</f>
        <v/>
      </c>
      <c r="BQ200" s="30" t="str">
        <f>IF($T200=BQ$1,MAX(BQ$2:BQ199)+$AK200,"")</f>
        <v/>
      </c>
      <c r="BR200" s="30" t="str">
        <f>IF($T200=BR$1,MAX(BR$2:BR199)+$AK200,"")</f>
        <v/>
      </c>
      <c r="BS200" s="30" t="str">
        <f>IF($T200=BS$1,MAX(BS$2:BS199)+$AK200,"")</f>
        <v/>
      </c>
      <c r="BT200" s="30" t="str">
        <f>IF($T200=BT$1,MAX(BT$2:BT199)+$AK200,"")</f>
        <v/>
      </c>
    </row>
    <row r="201" spans="1:72" x14ac:dyDescent="0.2">
      <c r="A201" s="71">
        <f t="shared" si="279"/>
        <v>16011</v>
      </c>
      <c r="B201" s="23">
        <f t="shared" si="274"/>
        <v>0</v>
      </c>
      <c r="C201" s="29" t="str">
        <f t="shared" si="280"/>
        <v/>
      </c>
      <c r="K201" s="99"/>
      <c r="L201" s="31" t="str">
        <f t="shared" si="273"/>
        <v/>
      </c>
      <c r="M201" s="30" t="str">
        <f t="shared" si="201"/>
        <v/>
      </c>
      <c r="N201" s="32" t="str">
        <f t="shared" si="281"/>
        <v/>
      </c>
      <c r="O201" s="32" t="str">
        <f t="shared" si="282"/>
        <v/>
      </c>
      <c r="P201" s="33" t="str">
        <f t="shared" si="283"/>
        <v/>
      </c>
      <c r="R201" s="30" t="str">
        <f t="shared" si="284"/>
        <v/>
      </c>
      <c r="U201" s="30" t="str">
        <f t="shared" si="238"/>
        <v/>
      </c>
      <c r="V201" s="32" t="str">
        <f t="shared" si="285"/>
        <v/>
      </c>
      <c r="W201" s="32" t="str">
        <f t="shared" si="286"/>
        <v/>
      </c>
      <c r="X201" s="28">
        <f t="shared" si="287"/>
        <v>11</v>
      </c>
      <c r="Y201" s="29">
        <f t="shared" si="288"/>
        <v>33</v>
      </c>
      <c r="Z201" s="29">
        <f t="shared" si="289"/>
        <v>17</v>
      </c>
      <c r="AA201" s="35" t="str">
        <f t="shared" si="290"/>
        <v/>
      </c>
      <c r="AB201" s="35">
        <f t="shared" si="291"/>
        <v>8</v>
      </c>
      <c r="AC201" s="35">
        <f t="shared" si="292"/>
        <v>41597</v>
      </c>
      <c r="AD201" s="35">
        <f t="shared" si="293"/>
        <v>5199</v>
      </c>
      <c r="AE201" s="28">
        <f t="shared" si="14"/>
        <v>1</v>
      </c>
      <c r="AF201" s="29">
        <f t="shared" si="294"/>
        <v>26</v>
      </c>
      <c r="AG201" s="29">
        <f t="shared" si="295"/>
        <v>39</v>
      </c>
      <c r="AH201" s="35">
        <f t="shared" si="296"/>
        <v>0</v>
      </c>
      <c r="AI201" s="34">
        <f t="shared" si="252"/>
        <v>-5792</v>
      </c>
      <c r="AJ201" s="34">
        <f t="shared" si="253"/>
        <v>-40550</v>
      </c>
      <c r="AK201" s="30" t="str">
        <f t="shared" si="297"/>
        <v/>
      </c>
      <c r="AL201" s="35">
        <f t="shared" si="298"/>
        <v>0</v>
      </c>
      <c r="AM201" s="35">
        <f t="shared" si="299"/>
        <v>56</v>
      </c>
      <c r="AN201" s="35">
        <f t="shared" si="300"/>
        <v>56</v>
      </c>
      <c r="AO201" s="35">
        <f t="shared" si="301"/>
        <v>0</v>
      </c>
      <c r="AP201" s="35">
        <f t="shared" si="302"/>
        <v>20.577777777777779</v>
      </c>
      <c r="AQ201" s="35">
        <f t="shared" si="303"/>
        <v>0</v>
      </c>
      <c r="AR201" s="28">
        <f t="shared" si="20"/>
        <v>0</v>
      </c>
      <c r="AS201" s="29">
        <f t="shared" si="304"/>
        <v>0</v>
      </c>
      <c r="AT201" s="29">
        <f t="shared" si="305"/>
        <v>0</v>
      </c>
      <c r="AU201" s="35">
        <f t="shared" si="306"/>
        <v>-8</v>
      </c>
      <c r="AV201" s="28">
        <f t="shared" si="24"/>
        <v>-1</v>
      </c>
      <c r="AW201" s="29">
        <f t="shared" si="307"/>
        <v>59</v>
      </c>
      <c r="AX201" s="29">
        <f t="shared" si="308"/>
        <v>52</v>
      </c>
      <c r="AY201" s="35">
        <f t="shared" si="309"/>
        <v>-2</v>
      </c>
      <c r="AZ201" s="28">
        <f t="shared" si="28"/>
        <v>-1</v>
      </c>
      <c r="BA201" s="29">
        <f t="shared" si="310"/>
        <v>59</v>
      </c>
      <c r="BB201" s="29">
        <f t="shared" si="311"/>
        <v>58</v>
      </c>
      <c r="BC201" s="35">
        <f t="shared" si="312"/>
        <v>0</v>
      </c>
      <c r="BD201" s="30" t="str">
        <f>IF($T201=BD$1,MAX(BD$2:BD200)+$AK201,"")</f>
        <v/>
      </c>
      <c r="BE201" s="30" t="str">
        <f>IF($T201=BE$1,MAX(BE$2:BE200)+$AK201,"")</f>
        <v/>
      </c>
      <c r="BF201" s="30" t="str">
        <f>IF($T201=BF$1,MAX(BF$2:BF200)+$AK201,"")</f>
        <v/>
      </c>
      <c r="BG201" s="30" t="str">
        <f>IF($T201=BG$1,MAX(BG$2:BG200)+$AK201,"")</f>
        <v/>
      </c>
      <c r="BH201" s="30" t="str">
        <f>IF($T201=BH$1,MAX(BH$2:BH200)+$AK201,"")</f>
        <v/>
      </c>
      <c r="BI201" s="30" t="str">
        <f>IF($T201=BI$1,MAX(BI$2:BI200)+$AK201,"")</f>
        <v/>
      </c>
      <c r="BJ201" s="30" t="str">
        <f>IF($T201=BJ$1,MAX(BJ$2:BJ200)+$AK201,"")</f>
        <v/>
      </c>
      <c r="BK201" s="30" t="str">
        <f>IF($T201=BK$1,MAX(BK$2:BK200)+$AK201,"")</f>
        <v/>
      </c>
      <c r="BL201" s="30" t="str">
        <f>IF($T201=BL$1,MAX(BL$2:BL200)+$AK201,"")</f>
        <v/>
      </c>
      <c r="BM201" s="30" t="str">
        <f>IF($T201=BM$1,MAX(BM$2:BM200)+$AK201,"")</f>
        <v/>
      </c>
      <c r="BN201" s="30" t="str">
        <f>IF($T201=BN$1,MAX(BN$2:BN200)+$AK201,"")</f>
        <v/>
      </c>
      <c r="BO201" s="30" t="str">
        <f>IF($T201=BO$1,MAX(BO$2:BO200)+$AK201,"")</f>
        <v/>
      </c>
      <c r="BP201" s="30" t="str">
        <f>IF($T201=BP$1,MAX(BP$2:BP200)+$AK201,"")</f>
        <v/>
      </c>
      <c r="BQ201" s="30" t="str">
        <f>IF($T201=BQ$1,MAX(BQ$2:BQ200)+$AK201,"")</f>
        <v/>
      </c>
      <c r="BR201" s="30" t="str">
        <f>IF($T201=BR$1,MAX(BR$2:BR200)+$AK201,"")</f>
        <v/>
      </c>
      <c r="BS201" s="30" t="str">
        <f>IF($T201=BS$1,MAX(BS$2:BS200)+$AK201,"")</f>
        <v/>
      </c>
      <c r="BT201" s="30" t="str">
        <f>IF($T201=BT$1,MAX(BT$2:BT200)+$AK201,"")</f>
        <v/>
      </c>
    </row>
    <row r="202" spans="1:72" x14ac:dyDescent="0.2">
      <c r="A202" s="71">
        <f t="shared" si="279"/>
        <v>16111</v>
      </c>
      <c r="B202" s="23">
        <f t="shared" si="274"/>
        <v>0</v>
      </c>
      <c r="C202" s="29" t="str">
        <f t="shared" si="280"/>
        <v/>
      </c>
      <c r="K202" s="183"/>
      <c r="L202" s="31" t="str">
        <f t="shared" si="273"/>
        <v/>
      </c>
      <c r="M202" s="30" t="str">
        <f t="shared" si="201"/>
        <v/>
      </c>
      <c r="N202" s="32" t="str">
        <f t="shared" si="281"/>
        <v/>
      </c>
      <c r="O202" s="32" t="str">
        <f t="shared" si="282"/>
        <v/>
      </c>
      <c r="P202" s="33" t="str">
        <f t="shared" si="283"/>
        <v/>
      </c>
      <c r="R202" s="30" t="str">
        <f t="shared" si="284"/>
        <v/>
      </c>
      <c r="U202" s="30" t="str">
        <f t="shared" si="238"/>
        <v/>
      </c>
      <c r="V202" s="32" t="str">
        <f t="shared" si="285"/>
        <v/>
      </c>
      <c r="W202" s="32" t="str">
        <f t="shared" si="286"/>
        <v/>
      </c>
      <c r="X202" s="28">
        <f t="shared" si="287"/>
        <v>11</v>
      </c>
      <c r="Y202" s="29">
        <f t="shared" si="288"/>
        <v>33</v>
      </c>
      <c r="Z202" s="29">
        <f t="shared" si="289"/>
        <v>17</v>
      </c>
      <c r="AA202" s="35" t="str">
        <f t="shared" si="290"/>
        <v/>
      </c>
      <c r="AB202" s="35">
        <f t="shared" si="291"/>
        <v>8</v>
      </c>
      <c r="AC202" s="35">
        <f t="shared" si="292"/>
        <v>41597</v>
      </c>
      <c r="AD202" s="35">
        <f t="shared" si="293"/>
        <v>5199</v>
      </c>
      <c r="AE202" s="28">
        <f t="shared" si="14"/>
        <v>1</v>
      </c>
      <c r="AF202" s="29">
        <f t="shared" si="294"/>
        <v>26</v>
      </c>
      <c r="AG202" s="29">
        <f t="shared" si="295"/>
        <v>39</v>
      </c>
      <c r="AH202" s="35">
        <f t="shared" si="296"/>
        <v>0</v>
      </c>
      <c r="AI202" s="34">
        <f t="shared" si="252"/>
        <v>-5792</v>
      </c>
      <c r="AJ202" s="34">
        <f t="shared" si="253"/>
        <v>-40550</v>
      </c>
      <c r="AK202" s="30" t="str">
        <f t="shared" si="297"/>
        <v/>
      </c>
      <c r="AL202" s="35">
        <f t="shared" si="298"/>
        <v>0</v>
      </c>
      <c r="AM202" s="35">
        <f t="shared" si="299"/>
        <v>56</v>
      </c>
      <c r="AN202" s="35">
        <f t="shared" si="300"/>
        <v>56</v>
      </c>
      <c r="AO202" s="35">
        <f t="shared" si="301"/>
        <v>0</v>
      </c>
      <c r="AP202" s="35">
        <f t="shared" si="302"/>
        <v>20.577777777777779</v>
      </c>
      <c r="AQ202" s="35">
        <f t="shared" si="303"/>
        <v>0</v>
      </c>
      <c r="AR202" s="28">
        <f t="shared" si="20"/>
        <v>0</v>
      </c>
      <c r="AS202" s="29">
        <f t="shared" si="304"/>
        <v>0</v>
      </c>
      <c r="AT202" s="29">
        <f t="shared" si="305"/>
        <v>0</v>
      </c>
      <c r="AU202" s="35">
        <f t="shared" si="306"/>
        <v>-8</v>
      </c>
      <c r="AV202" s="28">
        <f t="shared" si="24"/>
        <v>-1</v>
      </c>
      <c r="AW202" s="29">
        <f t="shared" si="307"/>
        <v>59</v>
      </c>
      <c r="AX202" s="29">
        <f t="shared" si="308"/>
        <v>52</v>
      </c>
      <c r="AY202" s="35">
        <f t="shared" si="309"/>
        <v>-2</v>
      </c>
      <c r="AZ202" s="28">
        <f t="shared" si="28"/>
        <v>-1</v>
      </c>
      <c r="BA202" s="29">
        <f t="shared" si="310"/>
        <v>59</v>
      </c>
      <c r="BB202" s="29">
        <f t="shared" si="311"/>
        <v>58</v>
      </c>
      <c r="BC202" s="35">
        <f t="shared" si="312"/>
        <v>0</v>
      </c>
      <c r="BD202" s="30" t="str">
        <f>IF($T202=BD$1,MAX(BD$2:BD201)+$AK202,"")</f>
        <v/>
      </c>
      <c r="BE202" s="30" t="str">
        <f>IF($T202=BE$1,MAX(BE$2:BE201)+$AK202,"")</f>
        <v/>
      </c>
      <c r="BF202" s="30" t="str">
        <f>IF($T202=BF$1,MAX(BF$2:BF201)+$AK202,"")</f>
        <v/>
      </c>
      <c r="BG202" s="30" t="str">
        <f>IF($T202=BG$1,MAX(BG$2:BG201)+$AK202,"")</f>
        <v/>
      </c>
      <c r="BH202" s="30" t="str">
        <f>IF($T202=BH$1,MAX(BH$2:BH201)+$AK202,"")</f>
        <v/>
      </c>
      <c r="BI202" s="30" t="str">
        <f>IF($T202=BI$1,MAX(BI$2:BI201)+$AK202,"")</f>
        <v/>
      </c>
      <c r="BJ202" s="30" t="str">
        <f>IF($T202=BJ$1,MAX(BJ$2:BJ201)+$AK202,"")</f>
        <v/>
      </c>
      <c r="BK202" s="30" t="str">
        <f>IF($T202=BK$1,MAX(BK$2:BK201)+$AK202,"")</f>
        <v/>
      </c>
      <c r="BL202" s="30" t="str">
        <f>IF($T202=BL$1,MAX(BL$2:BL201)+$AK202,"")</f>
        <v/>
      </c>
      <c r="BM202" s="30" t="str">
        <f>IF($T202=BM$1,MAX(BM$2:BM201)+$AK202,"")</f>
        <v/>
      </c>
      <c r="BN202" s="30" t="str">
        <f>IF($T202=BN$1,MAX(BN$2:BN201)+$AK202,"")</f>
        <v/>
      </c>
      <c r="BO202" s="30" t="str">
        <f>IF($T202=BO$1,MAX(BO$2:BO201)+$AK202,"")</f>
        <v/>
      </c>
      <c r="BP202" s="30" t="str">
        <f>IF($T202=BP$1,MAX(BP$2:BP201)+$AK202,"")</f>
        <v/>
      </c>
      <c r="BQ202" s="30" t="str">
        <f>IF($T202=BQ$1,MAX(BQ$2:BQ201)+$AK202,"")</f>
        <v/>
      </c>
      <c r="BR202" s="30" t="str">
        <f>IF($T202=BR$1,MAX(BR$2:BR201)+$AK202,"")</f>
        <v/>
      </c>
      <c r="BS202" s="30" t="str">
        <f>IF($T202=BS$1,MAX(BS$2:BS201)+$AK202,"")</f>
        <v/>
      </c>
      <c r="BT202" s="30" t="str">
        <f>IF($T202=BT$1,MAX(BT$2:BT201)+$AK202,"")</f>
        <v/>
      </c>
    </row>
    <row r="203" spans="1:72" x14ac:dyDescent="0.2">
      <c r="A203" s="71">
        <f t="shared" si="279"/>
        <v>16211</v>
      </c>
      <c r="B203" s="23">
        <f t="shared" si="274"/>
        <v>0</v>
      </c>
      <c r="C203" s="29" t="str">
        <f t="shared" si="280"/>
        <v/>
      </c>
      <c r="K203" s="183"/>
      <c r="L203" s="31" t="str">
        <f t="shared" si="273"/>
        <v/>
      </c>
      <c r="M203" s="30" t="str">
        <f t="shared" si="201"/>
        <v/>
      </c>
      <c r="N203" s="32" t="str">
        <f t="shared" si="281"/>
        <v/>
      </c>
      <c r="O203" s="32" t="str">
        <f t="shared" si="282"/>
        <v/>
      </c>
      <c r="P203" s="33" t="str">
        <f t="shared" si="283"/>
        <v/>
      </c>
      <c r="R203" s="30" t="str">
        <f t="shared" si="284"/>
        <v/>
      </c>
      <c r="U203" s="30" t="str">
        <f t="shared" si="238"/>
        <v/>
      </c>
      <c r="V203" s="32" t="str">
        <f t="shared" si="285"/>
        <v/>
      </c>
      <c r="W203" s="32" t="str">
        <f t="shared" si="286"/>
        <v/>
      </c>
      <c r="X203" s="28">
        <f t="shared" si="287"/>
        <v>11</v>
      </c>
      <c r="Y203" s="29">
        <f t="shared" si="288"/>
        <v>33</v>
      </c>
      <c r="Z203" s="29">
        <f t="shared" si="289"/>
        <v>17</v>
      </c>
      <c r="AA203" s="35" t="str">
        <f t="shared" si="290"/>
        <v/>
      </c>
      <c r="AB203" s="35">
        <f t="shared" si="291"/>
        <v>8</v>
      </c>
      <c r="AC203" s="35">
        <f t="shared" si="292"/>
        <v>41597</v>
      </c>
      <c r="AD203" s="35">
        <f t="shared" si="293"/>
        <v>5199</v>
      </c>
      <c r="AE203" s="28">
        <f t="shared" si="14"/>
        <v>1</v>
      </c>
      <c r="AF203" s="29">
        <f t="shared" si="294"/>
        <v>26</v>
      </c>
      <c r="AG203" s="29">
        <f t="shared" si="295"/>
        <v>39</v>
      </c>
      <c r="AH203" s="35">
        <f t="shared" si="296"/>
        <v>0</v>
      </c>
      <c r="AI203" s="34">
        <f t="shared" si="252"/>
        <v>-5792</v>
      </c>
      <c r="AJ203" s="34">
        <f t="shared" si="253"/>
        <v>-40550</v>
      </c>
      <c r="AK203" s="30" t="str">
        <f t="shared" si="297"/>
        <v/>
      </c>
      <c r="AL203" s="35">
        <f t="shared" si="298"/>
        <v>0</v>
      </c>
      <c r="AM203" s="35">
        <f t="shared" si="299"/>
        <v>56</v>
      </c>
      <c r="AN203" s="35">
        <f t="shared" si="300"/>
        <v>56</v>
      </c>
      <c r="AO203" s="35">
        <f t="shared" si="301"/>
        <v>0</v>
      </c>
      <c r="AP203" s="35">
        <f t="shared" si="302"/>
        <v>20.577777777777779</v>
      </c>
      <c r="AQ203" s="35">
        <f t="shared" si="303"/>
        <v>0</v>
      </c>
      <c r="AR203" s="28">
        <f t="shared" si="20"/>
        <v>0</v>
      </c>
      <c r="AS203" s="29">
        <f t="shared" si="304"/>
        <v>0</v>
      </c>
      <c r="AT203" s="29">
        <f t="shared" si="305"/>
        <v>0</v>
      </c>
      <c r="AU203" s="35">
        <f t="shared" si="306"/>
        <v>-8</v>
      </c>
      <c r="AV203" s="28">
        <f t="shared" si="24"/>
        <v>-1</v>
      </c>
      <c r="AW203" s="29">
        <f t="shared" si="307"/>
        <v>59</v>
      </c>
      <c r="AX203" s="29">
        <f t="shared" si="308"/>
        <v>52</v>
      </c>
      <c r="AY203" s="35">
        <f t="shared" si="309"/>
        <v>-2</v>
      </c>
      <c r="AZ203" s="28">
        <f t="shared" si="28"/>
        <v>-1</v>
      </c>
      <c r="BA203" s="29">
        <f t="shared" si="310"/>
        <v>59</v>
      </c>
      <c r="BB203" s="29">
        <f t="shared" si="311"/>
        <v>58</v>
      </c>
      <c r="BC203" s="35">
        <f t="shared" si="312"/>
        <v>0</v>
      </c>
      <c r="BD203" s="30" t="str">
        <f>IF($T203=BD$1,MAX(BD$2:BD202)+$AK203,"")</f>
        <v/>
      </c>
      <c r="BE203" s="30" t="str">
        <f>IF($T203=BE$1,MAX(BE$2:BE202)+$AK203,"")</f>
        <v/>
      </c>
      <c r="BF203" s="30" t="str">
        <f>IF($T203=BF$1,MAX(BF$2:BF202)+$AK203,"")</f>
        <v/>
      </c>
      <c r="BG203" s="30" t="str">
        <f>IF($T203=BG$1,MAX(BG$2:BG202)+$AK203,"")</f>
        <v/>
      </c>
      <c r="BH203" s="30" t="str">
        <f>IF($T203=BH$1,MAX(BH$2:BH202)+$AK203,"")</f>
        <v/>
      </c>
      <c r="BI203" s="30" t="str">
        <f>IF($T203=BI$1,MAX(BI$2:BI202)+$AK203,"")</f>
        <v/>
      </c>
      <c r="BJ203" s="30" t="str">
        <f>IF($T203=BJ$1,MAX(BJ$2:BJ202)+$AK203,"")</f>
        <v/>
      </c>
      <c r="BK203" s="30" t="str">
        <f>IF($T203=BK$1,MAX(BK$2:BK202)+$AK203,"")</f>
        <v/>
      </c>
      <c r="BL203" s="30" t="str">
        <f>IF($T203=BL$1,MAX(BL$2:BL202)+$AK203,"")</f>
        <v/>
      </c>
      <c r="BM203" s="30" t="str">
        <f>IF($T203=BM$1,MAX(BM$2:BM202)+$AK203,"")</f>
        <v/>
      </c>
      <c r="BN203" s="30" t="str">
        <f>IF($T203=BN$1,MAX(BN$2:BN202)+$AK203,"")</f>
        <v/>
      </c>
      <c r="BO203" s="30" t="str">
        <f>IF($T203=BO$1,MAX(BO$2:BO202)+$AK203,"")</f>
        <v/>
      </c>
      <c r="BP203" s="30" t="str">
        <f>IF($T203=BP$1,MAX(BP$2:BP202)+$AK203,"")</f>
        <v/>
      </c>
      <c r="BQ203" s="30" t="str">
        <f>IF($T203=BQ$1,MAX(BQ$2:BQ202)+$AK203,"")</f>
        <v/>
      </c>
      <c r="BR203" s="30" t="str">
        <f>IF($T203=BR$1,MAX(BR$2:BR202)+$AK203,"")</f>
        <v/>
      </c>
      <c r="BS203" s="30" t="str">
        <f>IF($T203=BS$1,MAX(BS$2:BS202)+$AK203,"")</f>
        <v/>
      </c>
      <c r="BT203" s="30" t="str">
        <f>IF($T203=BT$1,MAX(BT$2:BT202)+$AK203,"")</f>
        <v/>
      </c>
    </row>
    <row r="204" spans="1:72" x14ac:dyDescent="0.2">
      <c r="A204" s="71">
        <f t="shared" si="279"/>
        <v>16311</v>
      </c>
      <c r="B204" s="23">
        <f t="shared" si="274"/>
        <v>0</v>
      </c>
      <c r="C204" s="29" t="str">
        <f t="shared" si="280"/>
        <v/>
      </c>
      <c r="K204" s="178"/>
      <c r="L204" s="31" t="str">
        <f t="shared" si="273"/>
        <v/>
      </c>
      <c r="M204" s="30" t="str">
        <f t="shared" si="201"/>
        <v/>
      </c>
      <c r="N204" s="32" t="str">
        <f t="shared" si="281"/>
        <v/>
      </c>
      <c r="O204" s="32" t="str">
        <f t="shared" si="282"/>
        <v/>
      </c>
      <c r="P204" s="33" t="str">
        <f t="shared" si="283"/>
        <v/>
      </c>
      <c r="R204" s="30" t="str">
        <f t="shared" si="284"/>
        <v/>
      </c>
      <c r="U204" s="30" t="str">
        <f t="shared" si="238"/>
        <v/>
      </c>
      <c r="V204" s="32" t="str">
        <f t="shared" si="285"/>
        <v/>
      </c>
      <c r="W204" s="32" t="str">
        <f t="shared" si="286"/>
        <v/>
      </c>
      <c r="X204" s="28">
        <f t="shared" si="287"/>
        <v>11</v>
      </c>
      <c r="Y204" s="29">
        <f t="shared" si="288"/>
        <v>33</v>
      </c>
      <c r="Z204" s="29">
        <f t="shared" si="289"/>
        <v>17</v>
      </c>
      <c r="AA204" s="35" t="str">
        <f t="shared" si="290"/>
        <v/>
      </c>
      <c r="AB204" s="35">
        <f t="shared" si="291"/>
        <v>8</v>
      </c>
      <c r="AC204" s="35">
        <f t="shared" si="292"/>
        <v>41597</v>
      </c>
      <c r="AD204" s="35">
        <f t="shared" si="293"/>
        <v>5199</v>
      </c>
      <c r="AE204" s="28">
        <f t="shared" si="14"/>
        <v>1</v>
      </c>
      <c r="AF204" s="29">
        <f t="shared" si="294"/>
        <v>26</v>
      </c>
      <c r="AG204" s="29">
        <f t="shared" si="295"/>
        <v>39</v>
      </c>
      <c r="AH204" s="35">
        <f t="shared" si="296"/>
        <v>0</v>
      </c>
      <c r="AI204" s="34">
        <f t="shared" si="252"/>
        <v>-5792</v>
      </c>
      <c r="AJ204" s="34">
        <f t="shared" si="253"/>
        <v>-40550</v>
      </c>
      <c r="AK204" s="30" t="str">
        <f t="shared" si="297"/>
        <v/>
      </c>
      <c r="AL204" s="35">
        <f t="shared" si="298"/>
        <v>0</v>
      </c>
      <c r="AM204" s="35">
        <f t="shared" si="299"/>
        <v>56</v>
      </c>
      <c r="AN204" s="35">
        <f t="shared" si="300"/>
        <v>56</v>
      </c>
      <c r="AO204" s="35">
        <f t="shared" si="301"/>
        <v>0</v>
      </c>
      <c r="AP204" s="35">
        <f t="shared" si="302"/>
        <v>20.577777777777779</v>
      </c>
      <c r="AQ204" s="35">
        <f t="shared" si="303"/>
        <v>0</v>
      </c>
      <c r="AR204" s="28">
        <f t="shared" si="20"/>
        <v>0</v>
      </c>
      <c r="AS204" s="29">
        <f t="shared" si="304"/>
        <v>0</v>
      </c>
      <c r="AT204" s="29">
        <f t="shared" si="305"/>
        <v>0</v>
      </c>
      <c r="AU204" s="35">
        <f t="shared" si="306"/>
        <v>-8</v>
      </c>
      <c r="AV204" s="28">
        <f t="shared" si="24"/>
        <v>-1</v>
      </c>
      <c r="AW204" s="29">
        <f t="shared" si="307"/>
        <v>59</v>
      </c>
      <c r="AX204" s="29">
        <f t="shared" si="308"/>
        <v>52</v>
      </c>
      <c r="AY204" s="35">
        <f t="shared" si="309"/>
        <v>-2</v>
      </c>
      <c r="AZ204" s="28">
        <f t="shared" si="28"/>
        <v>-1</v>
      </c>
      <c r="BA204" s="29">
        <f t="shared" si="310"/>
        <v>59</v>
      </c>
      <c r="BB204" s="29">
        <f t="shared" si="311"/>
        <v>58</v>
      </c>
      <c r="BC204" s="35">
        <f t="shared" si="312"/>
        <v>0</v>
      </c>
      <c r="BD204" s="30" t="str">
        <f>IF($T204=BD$1,MAX(BD$2:BD203)+$AK204,"")</f>
        <v/>
      </c>
      <c r="BE204" s="30" t="str">
        <f>IF($T204=BE$1,MAX(BE$2:BE203)+$AK204,"")</f>
        <v/>
      </c>
      <c r="BF204" s="30" t="str">
        <f>IF($T204=BF$1,MAX(BF$2:BF203)+$AK204,"")</f>
        <v/>
      </c>
      <c r="BG204" s="30" t="str">
        <f>IF($T204=BG$1,MAX(BG$2:BG203)+$AK204,"")</f>
        <v/>
      </c>
      <c r="BH204" s="30" t="str">
        <f>IF($T204=BH$1,MAX(BH$2:BH203)+$AK204,"")</f>
        <v/>
      </c>
      <c r="BI204" s="30" t="str">
        <f>IF($T204=BI$1,MAX(BI$2:BI203)+$AK204,"")</f>
        <v/>
      </c>
      <c r="BJ204" s="30" t="str">
        <f>IF($T204=BJ$1,MAX(BJ$2:BJ203)+$AK204,"")</f>
        <v/>
      </c>
      <c r="BK204" s="30" t="str">
        <f>IF($T204=BK$1,MAX(BK$2:BK203)+$AK204,"")</f>
        <v/>
      </c>
      <c r="BL204" s="30" t="str">
        <f>IF($T204=BL$1,MAX(BL$2:BL203)+$AK204,"")</f>
        <v/>
      </c>
      <c r="BM204" s="30" t="str">
        <f>IF($T204=BM$1,MAX(BM$2:BM203)+$AK204,"")</f>
        <v/>
      </c>
      <c r="BN204" s="30" t="str">
        <f>IF($T204=BN$1,MAX(BN$2:BN203)+$AK204,"")</f>
        <v/>
      </c>
      <c r="BO204" s="30" t="str">
        <f>IF($T204=BO$1,MAX(BO$2:BO203)+$AK204,"")</f>
        <v/>
      </c>
      <c r="BP204" s="30" t="str">
        <f>IF($T204=BP$1,MAX(BP$2:BP203)+$AK204,"")</f>
        <v/>
      </c>
      <c r="BQ204" s="30" t="str">
        <f>IF($T204=BQ$1,MAX(BQ$2:BQ203)+$AK204,"")</f>
        <v/>
      </c>
      <c r="BR204" s="30" t="str">
        <f>IF($T204=BR$1,MAX(BR$2:BR203)+$AK204,"")</f>
        <v/>
      </c>
      <c r="BS204" s="30" t="str">
        <f>IF($T204=BS$1,MAX(BS$2:BS203)+$AK204,"")</f>
        <v/>
      </c>
      <c r="BT204" s="30" t="str">
        <f>IF($T204=BT$1,MAX(BT$2:BT203)+$AK204,"")</f>
        <v/>
      </c>
    </row>
    <row r="205" spans="1:72" x14ac:dyDescent="0.2">
      <c r="A205" s="71">
        <f t="shared" si="279"/>
        <v>16411</v>
      </c>
      <c r="B205" s="23">
        <f t="shared" si="274"/>
        <v>0</v>
      </c>
      <c r="C205" s="29" t="str">
        <f t="shared" si="280"/>
        <v/>
      </c>
      <c r="K205" s="188"/>
      <c r="L205" s="31" t="str">
        <f t="shared" si="273"/>
        <v/>
      </c>
      <c r="M205" s="30" t="str">
        <f t="shared" si="201"/>
        <v/>
      </c>
      <c r="N205" s="32" t="str">
        <f t="shared" si="281"/>
        <v/>
      </c>
      <c r="O205" s="32" t="str">
        <f t="shared" si="282"/>
        <v/>
      </c>
      <c r="P205" s="33" t="str">
        <f t="shared" si="283"/>
        <v/>
      </c>
      <c r="R205" s="30" t="str">
        <f t="shared" si="284"/>
        <v/>
      </c>
      <c r="U205" s="30" t="str">
        <f t="shared" si="238"/>
        <v/>
      </c>
      <c r="V205" s="32" t="str">
        <f t="shared" si="285"/>
        <v/>
      </c>
      <c r="W205" s="32" t="str">
        <f t="shared" si="286"/>
        <v/>
      </c>
      <c r="X205" s="28">
        <f t="shared" si="287"/>
        <v>11</v>
      </c>
      <c r="Y205" s="29">
        <f t="shared" si="288"/>
        <v>33</v>
      </c>
      <c r="Z205" s="29">
        <f t="shared" si="289"/>
        <v>17</v>
      </c>
      <c r="AA205" s="35" t="str">
        <f t="shared" si="290"/>
        <v/>
      </c>
      <c r="AB205" s="35">
        <f t="shared" si="291"/>
        <v>8</v>
      </c>
      <c r="AC205" s="35">
        <f t="shared" si="292"/>
        <v>41597</v>
      </c>
      <c r="AD205" s="35">
        <f t="shared" si="293"/>
        <v>5199</v>
      </c>
      <c r="AE205" s="28">
        <f t="shared" si="14"/>
        <v>1</v>
      </c>
      <c r="AF205" s="29">
        <f t="shared" si="294"/>
        <v>26</v>
      </c>
      <c r="AG205" s="29">
        <f t="shared" si="295"/>
        <v>39</v>
      </c>
      <c r="AH205" s="35">
        <f t="shared" si="296"/>
        <v>0</v>
      </c>
      <c r="AI205" s="34">
        <f t="shared" si="252"/>
        <v>-5792</v>
      </c>
      <c r="AJ205" s="34">
        <f t="shared" si="253"/>
        <v>-40550</v>
      </c>
      <c r="AK205" s="30" t="str">
        <f t="shared" si="297"/>
        <v/>
      </c>
      <c r="AL205" s="35">
        <f t="shared" si="298"/>
        <v>0</v>
      </c>
      <c r="AM205" s="35">
        <f t="shared" si="299"/>
        <v>56</v>
      </c>
      <c r="AN205" s="35">
        <f t="shared" si="300"/>
        <v>56</v>
      </c>
      <c r="AO205" s="35">
        <f t="shared" si="301"/>
        <v>0</v>
      </c>
      <c r="AP205" s="35">
        <f t="shared" si="302"/>
        <v>20.577777777777779</v>
      </c>
      <c r="AQ205" s="35">
        <f t="shared" si="303"/>
        <v>0</v>
      </c>
      <c r="AR205" s="28">
        <f t="shared" si="20"/>
        <v>0</v>
      </c>
      <c r="AS205" s="29">
        <f t="shared" si="304"/>
        <v>0</v>
      </c>
      <c r="AT205" s="29">
        <f t="shared" si="305"/>
        <v>0</v>
      </c>
      <c r="AU205" s="35">
        <f t="shared" si="306"/>
        <v>-8</v>
      </c>
      <c r="AV205" s="28">
        <f t="shared" si="24"/>
        <v>-1</v>
      </c>
      <c r="AW205" s="29">
        <f t="shared" si="307"/>
        <v>59</v>
      </c>
      <c r="AX205" s="29">
        <f t="shared" si="308"/>
        <v>52</v>
      </c>
      <c r="AY205" s="35">
        <f t="shared" si="309"/>
        <v>-2</v>
      </c>
      <c r="AZ205" s="28">
        <f t="shared" si="28"/>
        <v>-1</v>
      </c>
      <c r="BA205" s="29">
        <f t="shared" si="310"/>
        <v>59</v>
      </c>
      <c r="BB205" s="29">
        <f t="shared" si="311"/>
        <v>58</v>
      </c>
      <c r="BC205" s="35">
        <f t="shared" si="312"/>
        <v>0</v>
      </c>
      <c r="BD205" s="30" t="str">
        <f>IF($T205=BD$1,MAX(BD$2:BD204)+$AK205,"")</f>
        <v/>
      </c>
      <c r="BE205" s="30" t="str">
        <f>IF($T205=BE$1,MAX(BE$2:BE204)+$AK205,"")</f>
        <v/>
      </c>
      <c r="BF205" s="30" t="str">
        <f>IF($T205=BF$1,MAX(BF$2:BF204)+$AK205,"")</f>
        <v/>
      </c>
      <c r="BG205" s="30" t="str">
        <f>IF($T205=BG$1,MAX(BG$2:BG204)+$AK205,"")</f>
        <v/>
      </c>
      <c r="BH205" s="30" t="str">
        <f>IF($T205=BH$1,MAX(BH$2:BH204)+$AK205,"")</f>
        <v/>
      </c>
      <c r="BI205" s="30" t="str">
        <f>IF($T205=BI$1,MAX(BI$2:BI204)+$AK205,"")</f>
        <v/>
      </c>
      <c r="BJ205" s="30" t="str">
        <f>IF($T205=BJ$1,MAX(BJ$2:BJ204)+$AK205,"")</f>
        <v/>
      </c>
      <c r="BK205" s="30" t="str">
        <f>IF($T205=BK$1,MAX(BK$2:BK204)+$AK205,"")</f>
        <v/>
      </c>
      <c r="BL205" s="30" t="str">
        <f>IF($T205=BL$1,MAX(BL$2:BL204)+$AK205,"")</f>
        <v/>
      </c>
      <c r="BM205" s="30" t="str">
        <f>IF($T205=BM$1,MAX(BM$2:BM204)+$AK205,"")</f>
        <v/>
      </c>
      <c r="BN205" s="30" t="str">
        <f>IF($T205=BN$1,MAX(BN$2:BN204)+$AK205,"")</f>
        <v/>
      </c>
      <c r="BO205" s="30" t="str">
        <f>IF($T205=BO$1,MAX(BO$2:BO204)+$AK205,"")</f>
        <v/>
      </c>
      <c r="BP205" s="30" t="str">
        <f>IF($T205=BP$1,MAX(BP$2:BP204)+$AK205,"")</f>
        <v/>
      </c>
      <c r="BQ205" s="30" t="str">
        <f>IF($T205=BQ$1,MAX(BQ$2:BQ204)+$AK205,"")</f>
        <v/>
      </c>
      <c r="BR205" s="30" t="str">
        <f>IF($T205=BR$1,MAX(BR$2:BR204)+$AK205,"")</f>
        <v/>
      </c>
      <c r="BS205" s="30" t="str">
        <f>IF($T205=BS$1,MAX(BS$2:BS204)+$AK205,"")</f>
        <v/>
      </c>
      <c r="BT205" s="30" t="str">
        <f>IF($T205=BT$1,MAX(BT$2:BT204)+$AK205,"")</f>
        <v/>
      </c>
    </row>
    <row r="206" spans="1:72" x14ac:dyDescent="0.2">
      <c r="A206" s="71">
        <f t="shared" si="279"/>
        <v>16511</v>
      </c>
      <c r="B206" s="23">
        <f t="shared" si="274"/>
        <v>0</v>
      </c>
      <c r="C206" s="29" t="str">
        <f t="shared" si="280"/>
        <v/>
      </c>
      <c r="K206" s="99"/>
      <c r="L206" s="31" t="str">
        <f t="shared" si="273"/>
        <v/>
      </c>
      <c r="M206" s="30" t="str">
        <f t="shared" si="201"/>
        <v/>
      </c>
      <c r="N206" s="32" t="str">
        <f t="shared" si="281"/>
        <v/>
      </c>
      <c r="O206" s="32" t="str">
        <f t="shared" si="282"/>
        <v/>
      </c>
      <c r="P206" s="33" t="str">
        <f t="shared" si="283"/>
        <v/>
      </c>
      <c r="R206" s="30" t="str">
        <f t="shared" si="284"/>
        <v/>
      </c>
      <c r="U206" s="30" t="str">
        <f t="shared" si="238"/>
        <v/>
      </c>
      <c r="V206" s="32" t="str">
        <f t="shared" si="285"/>
        <v/>
      </c>
      <c r="W206" s="32" t="str">
        <f t="shared" si="286"/>
        <v/>
      </c>
      <c r="X206" s="28">
        <f t="shared" si="287"/>
        <v>11</v>
      </c>
      <c r="Y206" s="29">
        <f t="shared" si="288"/>
        <v>33</v>
      </c>
      <c r="Z206" s="29">
        <f t="shared" si="289"/>
        <v>17</v>
      </c>
      <c r="AA206" s="35" t="str">
        <f t="shared" si="290"/>
        <v/>
      </c>
      <c r="AB206" s="35">
        <f t="shared" si="291"/>
        <v>8</v>
      </c>
      <c r="AC206" s="35">
        <f t="shared" si="292"/>
        <v>41597</v>
      </c>
      <c r="AD206" s="35">
        <f t="shared" si="293"/>
        <v>5199</v>
      </c>
      <c r="AE206" s="28">
        <f t="shared" si="14"/>
        <v>1</v>
      </c>
      <c r="AF206" s="29">
        <f t="shared" si="294"/>
        <v>26</v>
      </c>
      <c r="AG206" s="29">
        <f t="shared" si="295"/>
        <v>39</v>
      </c>
      <c r="AH206" s="35">
        <f t="shared" si="296"/>
        <v>0</v>
      </c>
      <c r="AI206" s="34">
        <f t="shared" si="252"/>
        <v>-5792</v>
      </c>
      <c r="AJ206" s="34">
        <f t="shared" si="253"/>
        <v>-40550</v>
      </c>
      <c r="AK206" s="30" t="str">
        <f t="shared" si="297"/>
        <v/>
      </c>
      <c r="AL206" s="35">
        <f t="shared" si="298"/>
        <v>0</v>
      </c>
      <c r="AM206" s="35">
        <f t="shared" si="299"/>
        <v>56</v>
      </c>
      <c r="AN206" s="35">
        <f t="shared" si="300"/>
        <v>56</v>
      </c>
      <c r="AO206" s="35">
        <f t="shared" si="301"/>
        <v>0</v>
      </c>
      <c r="AP206" s="35">
        <f t="shared" si="302"/>
        <v>20.577777777777779</v>
      </c>
      <c r="AQ206" s="35">
        <f t="shared" si="303"/>
        <v>0</v>
      </c>
      <c r="AR206" s="28">
        <f t="shared" si="20"/>
        <v>0</v>
      </c>
      <c r="AS206" s="29">
        <f t="shared" si="304"/>
        <v>0</v>
      </c>
      <c r="AT206" s="29">
        <f t="shared" si="305"/>
        <v>0</v>
      </c>
      <c r="AU206" s="35">
        <f t="shared" si="306"/>
        <v>-8</v>
      </c>
      <c r="AV206" s="28">
        <f t="shared" si="24"/>
        <v>-1</v>
      </c>
      <c r="AW206" s="29">
        <f t="shared" si="307"/>
        <v>59</v>
      </c>
      <c r="AX206" s="29">
        <f t="shared" si="308"/>
        <v>52</v>
      </c>
      <c r="AY206" s="35">
        <f t="shared" si="309"/>
        <v>-2</v>
      </c>
      <c r="AZ206" s="28">
        <f t="shared" si="28"/>
        <v>-1</v>
      </c>
      <c r="BA206" s="29">
        <f t="shared" si="310"/>
        <v>59</v>
      </c>
      <c r="BB206" s="29">
        <f t="shared" si="311"/>
        <v>58</v>
      </c>
      <c r="BC206" s="35">
        <f t="shared" si="312"/>
        <v>0</v>
      </c>
      <c r="BD206" s="30" t="str">
        <f>IF($T206=BD$1,MAX(BD$2:BD205)+$AK206,"")</f>
        <v/>
      </c>
      <c r="BE206" s="30" t="str">
        <f>IF($T206=BE$1,MAX(BE$2:BE205)+$AK206,"")</f>
        <v/>
      </c>
      <c r="BF206" s="30" t="str">
        <f>IF($T206=BF$1,MAX(BF$2:BF205)+$AK206,"")</f>
        <v/>
      </c>
      <c r="BG206" s="30" t="str">
        <f>IF($T206=BG$1,MAX(BG$2:BG205)+$AK206,"")</f>
        <v/>
      </c>
      <c r="BH206" s="30" t="str">
        <f>IF($T206=BH$1,MAX(BH$2:BH205)+$AK206,"")</f>
        <v/>
      </c>
      <c r="BI206" s="30" t="str">
        <f>IF($T206=BI$1,MAX(BI$2:BI205)+$AK206,"")</f>
        <v/>
      </c>
      <c r="BJ206" s="30" t="str">
        <f>IF($T206=BJ$1,MAX(BJ$2:BJ205)+$AK206,"")</f>
        <v/>
      </c>
      <c r="BK206" s="30" t="str">
        <f>IF($T206=BK$1,MAX(BK$2:BK205)+$AK206,"")</f>
        <v/>
      </c>
      <c r="BL206" s="30" t="str">
        <f>IF($T206=BL$1,MAX(BL$2:BL205)+$AK206,"")</f>
        <v/>
      </c>
      <c r="BM206" s="30" t="str">
        <f>IF($T206=BM$1,MAX(BM$2:BM205)+$AK206,"")</f>
        <v/>
      </c>
      <c r="BN206" s="30" t="str">
        <f>IF($T206=BN$1,MAX(BN$2:BN205)+$AK206,"")</f>
        <v/>
      </c>
      <c r="BO206" s="30" t="str">
        <f>IF($T206=BO$1,MAX(BO$2:BO205)+$AK206,"")</f>
        <v/>
      </c>
      <c r="BP206" s="30" t="str">
        <f>IF($T206=BP$1,MAX(BP$2:BP205)+$AK206,"")</f>
        <v/>
      </c>
      <c r="BQ206" s="30" t="str">
        <f>IF($T206=BQ$1,MAX(BQ$2:BQ205)+$AK206,"")</f>
        <v/>
      </c>
      <c r="BR206" s="30" t="str">
        <f>IF($T206=BR$1,MAX(BR$2:BR205)+$AK206,"")</f>
        <v/>
      </c>
      <c r="BS206" s="30" t="str">
        <f>IF($T206=BS$1,MAX(BS$2:BS205)+$AK206,"")</f>
        <v/>
      </c>
      <c r="BT206" s="30" t="str">
        <f>IF($T206=BT$1,MAX(BT$2:BT205)+$AK206,"")</f>
        <v/>
      </c>
    </row>
    <row r="207" spans="1:72" x14ac:dyDescent="0.2">
      <c r="A207" s="71">
        <f t="shared" si="279"/>
        <v>16611</v>
      </c>
      <c r="B207" s="23">
        <f t="shared" si="274"/>
        <v>0</v>
      </c>
      <c r="C207" s="29" t="str">
        <f t="shared" si="280"/>
        <v/>
      </c>
      <c r="K207" s="99"/>
      <c r="L207" s="31" t="str">
        <f t="shared" si="273"/>
        <v/>
      </c>
      <c r="M207" s="30" t="str">
        <f t="shared" si="201"/>
        <v/>
      </c>
      <c r="N207" s="32" t="str">
        <f t="shared" si="281"/>
        <v/>
      </c>
      <c r="O207" s="32" t="str">
        <f t="shared" si="282"/>
        <v/>
      </c>
      <c r="P207" s="33" t="str">
        <f t="shared" si="283"/>
        <v/>
      </c>
      <c r="R207" s="30" t="str">
        <f t="shared" si="284"/>
        <v/>
      </c>
      <c r="U207" s="30" t="str">
        <f t="shared" si="238"/>
        <v/>
      </c>
      <c r="V207" s="32" t="str">
        <f t="shared" si="285"/>
        <v/>
      </c>
      <c r="W207" s="32" t="str">
        <f t="shared" si="286"/>
        <v/>
      </c>
      <c r="X207" s="28">
        <f t="shared" si="287"/>
        <v>11</v>
      </c>
      <c r="Y207" s="29">
        <f t="shared" si="288"/>
        <v>33</v>
      </c>
      <c r="Z207" s="29">
        <f t="shared" si="289"/>
        <v>17</v>
      </c>
      <c r="AA207" s="35" t="str">
        <f t="shared" si="290"/>
        <v/>
      </c>
      <c r="AB207" s="35">
        <f t="shared" si="291"/>
        <v>8</v>
      </c>
      <c r="AC207" s="35">
        <f t="shared" si="292"/>
        <v>41597</v>
      </c>
      <c r="AD207" s="35">
        <f t="shared" si="293"/>
        <v>5199</v>
      </c>
      <c r="AE207" s="28">
        <f t="shared" si="14"/>
        <v>1</v>
      </c>
      <c r="AF207" s="29">
        <f t="shared" si="294"/>
        <v>26</v>
      </c>
      <c r="AG207" s="29">
        <f t="shared" si="295"/>
        <v>39</v>
      </c>
      <c r="AH207" s="35">
        <f t="shared" si="296"/>
        <v>0</v>
      </c>
      <c r="AI207" s="34">
        <f t="shared" si="252"/>
        <v>-5792</v>
      </c>
      <c r="AJ207" s="34">
        <f t="shared" si="253"/>
        <v>-40550</v>
      </c>
      <c r="AK207" s="30" t="str">
        <f t="shared" si="297"/>
        <v/>
      </c>
      <c r="AL207" s="35">
        <f t="shared" si="298"/>
        <v>0</v>
      </c>
      <c r="AM207" s="35">
        <f t="shared" si="299"/>
        <v>56</v>
      </c>
      <c r="AN207" s="35">
        <f t="shared" si="300"/>
        <v>56</v>
      </c>
      <c r="AO207" s="35">
        <f t="shared" si="301"/>
        <v>0</v>
      </c>
      <c r="AP207" s="35">
        <f t="shared" si="302"/>
        <v>20.577777777777779</v>
      </c>
      <c r="AQ207" s="35">
        <f t="shared" si="303"/>
        <v>0</v>
      </c>
      <c r="AR207" s="28">
        <f t="shared" si="20"/>
        <v>0</v>
      </c>
      <c r="AS207" s="29">
        <f t="shared" si="304"/>
        <v>0</v>
      </c>
      <c r="AT207" s="29">
        <f t="shared" si="305"/>
        <v>0</v>
      </c>
      <c r="AU207" s="35">
        <f t="shared" si="306"/>
        <v>-8</v>
      </c>
      <c r="AV207" s="28">
        <f t="shared" si="24"/>
        <v>-1</v>
      </c>
      <c r="AW207" s="29">
        <f t="shared" si="307"/>
        <v>59</v>
      </c>
      <c r="AX207" s="29">
        <f t="shared" si="308"/>
        <v>52</v>
      </c>
      <c r="AY207" s="35">
        <f t="shared" si="309"/>
        <v>-2</v>
      </c>
      <c r="AZ207" s="28">
        <f t="shared" si="28"/>
        <v>-1</v>
      </c>
      <c r="BA207" s="29">
        <f t="shared" si="310"/>
        <v>59</v>
      </c>
      <c r="BB207" s="29">
        <f t="shared" si="311"/>
        <v>58</v>
      </c>
      <c r="BC207" s="35">
        <f t="shared" si="312"/>
        <v>0</v>
      </c>
      <c r="BD207" s="30" t="str">
        <f>IF($T207=BD$1,MAX(BD$2:BD206)+$AK207,"")</f>
        <v/>
      </c>
      <c r="BE207" s="30" t="str">
        <f>IF($T207=BE$1,MAX(BE$2:BE206)+$AK207,"")</f>
        <v/>
      </c>
      <c r="BF207" s="30" t="str">
        <f>IF($T207=BF$1,MAX(BF$2:BF206)+$AK207,"")</f>
        <v/>
      </c>
      <c r="BG207" s="30" t="str">
        <f>IF($T207=BG$1,MAX(BG$2:BG206)+$AK207,"")</f>
        <v/>
      </c>
      <c r="BH207" s="30" t="str">
        <f>IF($T207=BH$1,MAX(BH$2:BH206)+$AK207,"")</f>
        <v/>
      </c>
      <c r="BI207" s="30" t="str">
        <f>IF($T207=BI$1,MAX(BI$2:BI206)+$AK207,"")</f>
        <v/>
      </c>
      <c r="BJ207" s="30" t="str">
        <f>IF($T207=BJ$1,MAX(BJ$2:BJ206)+$AK207,"")</f>
        <v/>
      </c>
      <c r="BK207" s="30" t="str">
        <f>IF($T207=BK$1,MAX(BK$2:BK206)+$AK207,"")</f>
        <v/>
      </c>
      <c r="BL207" s="30" t="str">
        <f>IF($T207=BL$1,MAX(BL$2:BL206)+$AK207,"")</f>
        <v/>
      </c>
      <c r="BM207" s="30" t="str">
        <f>IF($T207=BM$1,MAX(BM$2:BM206)+$AK207,"")</f>
        <v/>
      </c>
      <c r="BN207" s="30" t="str">
        <f>IF($T207=BN$1,MAX(BN$2:BN206)+$AK207,"")</f>
        <v/>
      </c>
      <c r="BO207" s="30" t="str">
        <f>IF($T207=BO$1,MAX(BO$2:BO206)+$AK207,"")</f>
        <v/>
      </c>
      <c r="BP207" s="30" t="str">
        <f>IF($T207=BP$1,MAX(BP$2:BP206)+$AK207,"")</f>
        <v/>
      </c>
      <c r="BQ207" s="30" t="str">
        <f>IF($T207=BQ$1,MAX(BQ$2:BQ206)+$AK207,"")</f>
        <v/>
      </c>
      <c r="BR207" s="30" t="str">
        <f>IF($T207=BR$1,MAX(BR$2:BR206)+$AK207,"")</f>
        <v/>
      </c>
      <c r="BS207" s="30" t="str">
        <f>IF($T207=BS$1,MAX(BS$2:BS206)+$AK207,"")</f>
        <v/>
      </c>
      <c r="BT207" s="30" t="str">
        <f>IF($T207=BT$1,MAX(BT$2:BT206)+$AK207,"")</f>
        <v/>
      </c>
    </row>
    <row r="208" spans="1:72" x14ac:dyDescent="0.2">
      <c r="A208" s="71">
        <f t="shared" si="279"/>
        <v>16711</v>
      </c>
      <c r="B208" s="23">
        <f t="shared" si="274"/>
        <v>0</v>
      </c>
      <c r="C208" s="29" t="str">
        <f t="shared" si="280"/>
        <v/>
      </c>
      <c r="K208" s="99"/>
      <c r="L208" s="31" t="str">
        <f t="shared" si="273"/>
        <v/>
      </c>
      <c r="M208" s="30" t="str">
        <f t="shared" si="201"/>
        <v/>
      </c>
      <c r="N208" s="32" t="str">
        <f t="shared" si="281"/>
        <v/>
      </c>
      <c r="O208" s="32" t="str">
        <f t="shared" si="282"/>
        <v/>
      </c>
      <c r="P208" s="33" t="str">
        <f t="shared" si="283"/>
        <v/>
      </c>
      <c r="R208" s="30" t="str">
        <f t="shared" si="284"/>
        <v/>
      </c>
      <c r="U208" s="30" t="str">
        <f t="shared" si="238"/>
        <v/>
      </c>
      <c r="V208" s="32" t="str">
        <f t="shared" si="285"/>
        <v/>
      </c>
      <c r="W208" s="32" t="str">
        <f t="shared" si="286"/>
        <v/>
      </c>
      <c r="X208" s="28">
        <f t="shared" si="287"/>
        <v>11</v>
      </c>
      <c r="Y208" s="29">
        <f t="shared" si="288"/>
        <v>33</v>
      </c>
      <c r="Z208" s="29">
        <f t="shared" si="289"/>
        <v>17</v>
      </c>
      <c r="AA208" s="35" t="str">
        <f t="shared" si="290"/>
        <v/>
      </c>
      <c r="AB208" s="35">
        <f t="shared" si="291"/>
        <v>8</v>
      </c>
      <c r="AC208" s="35">
        <f t="shared" si="292"/>
        <v>41597</v>
      </c>
      <c r="AD208" s="35">
        <f t="shared" si="293"/>
        <v>5199</v>
      </c>
      <c r="AE208" s="28">
        <f t="shared" si="14"/>
        <v>1</v>
      </c>
      <c r="AF208" s="29">
        <f t="shared" si="294"/>
        <v>26</v>
      </c>
      <c r="AG208" s="29">
        <f t="shared" si="295"/>
        <v>39</v>
      </c>
      <c r="AH208" s="35">
        <f t="shared" si="296"/>
        <v>0</v>
      </c>
      <c r="AI208" s="34">
        <f t="shared" si="252"/>
        <v>-5792</v>
      </c>
      <c r="AJ208" s="34">
        <f t="shared" si="253"/>
        <v>-40550</v>
      </c>
      <c r="AK208" s="30" t="str">
        <f t="shared" si="297"/>
        <v/>
      </c>
      <c r="AL208" s="35">
        <f t="shared" si="298"/>
        <v>0</v>
      </c>
      <c r="AM208" s="35">
        <f t="shared" si="299"/>
        <v>56</v>
      </c>
      <c r="AN208" s="35">
        <f t="shared" si="300"/>
        <v>56</v>
      </c>
      <c r="AO208" s="35">
        <f t="shared" si="301"/>
        <v>0</v>
      </c>
      <c r="AP208" s="35">
        <f t="shared" si="302"/>
        <v>20.577777777777779</v>
      </c>
      <c r="AQ208" s="35">
        <f t="shared" si="303"/>
        <v>0</v>
      </c>
      <c r="AR208" s="28">
        <f t="shared" si="20"/>
        <v>0</v>
      </c>
      <c r="AS208" s="29">
        <f t="shared" si="304"/>
        <v>0</v>
      </c>
      <c r="AT208" s="29">
        <f t="shared" si="305"/>
        <v>0</v>
      </c>
      <c r="AU208" s="35">
        <f t="shared" si="306"/>
        <v>-8</v>
      </c>
      <c r="AV208" s="28">
        <f t="shared" si="24"/>
        <v>-1</v>
      </c>
      <c r="AW208" s="29">
        <f t="shared" si="307"/>
        <v>59</v>
      </c>
      <c r="AX208" s="29">
        <f t="shared" si="308"/>
        <v>52</v>
      </c>
      <c r="AY208" s="35">
        <f t="shared" si="309"/>
        <v>-2</v>
      </c>
      <c r="AZ208" s="28">
        <f t="shared" si="28"/>
        <v>-1</v>
      </c>
      <c r="BA208" s="29">
        <f t="shared" si="310"/>
        <v>59</v>
      </c>
      <c r="BB208" s="29">
        <f t="shared" si="311"/>
        <v>58</v>
      </c>
      <c r="BC208" s="35">
        <f t="shared" si="312"/>
        <v>0</v>
      </c>
      <c r="BD208" s="30" t="str">
        <f>IF($T208=BD$1,MAX(BD$2:BD207)+$AK208,"")</f>
        <v/>
      </c>
      <c r="BE208" s="30" t="str">
        <f>IF($T208=BE$1,MAX(BE$2:BE207)+$AK208,"")</f>
        <v/>
      </c>
      <c r="BF208" s="30" t="str">
        <f>IF($T208=BF$1,MAX(BF$2:BF207)+$AK208,"")</f>
        <v/>
      </c>
      <c r="BG208" s="30" t="str">
        <f>IF($T208=BG$1,MAX(BG$2:BG207)+$AK208,"")</f>
        <v/>
      </c>
      <c r="BH208" s="30" t="str">
        <f>IF($T208=BH$1,MAX(BH$2:BH207)+$AK208,"")</f>
        <v/>
      </c>
      <c r="BI208" s="30" t="str">
        <f>IF($T208=BI$1,MAX(BI$2:BI207)+$AK208,"")</f>
        <v/>
      </c>
      <c r="BJ208" s="30" t="str">
        <f>IF($T208=BJ$1,MAX(BJ$2:BJ207)+$AK208,"")</f>
        <v/>
      </c>
      <c r="BK208" s="30" t="str">
        <f>IF($T208=BK$1,MAX(BK$2:BK207)+$AK208,"")</f>
        <v/>
      </c>
      <c r="BL208" s="30" t="str">
        <f>IF($T208=BL$1,MAX(BL$2:BL207)+$AK208,"")</f>
        <v/>
      </c>
      <c r="BM208" s="30" t="str">
        <f>IF($T208=BM$1,MAX(BM$2:BM207)+$AK208,"")</f>
        <v/>
      </c>
      <c r="BN208" s="30" t="str">
        <f>IF($T208=BN$1,MAX(BN$2:BN207)+$AK208,"")</f>
        <v/>
      </c>
      <c r="BO208" s="30" t="str">
        <f>IF($T208=BO$1,MAX(BO$2:BO207)+$AK208,"")</f>
        <v/>
      </c>
      <c r="BP208" s="30" t="str">
        <f>IF($T208=BP$1,MAX(BP$2:BP207)+$AK208,"")</f>
        <v/>
      </c>
      <c r="BQ208" s="30" t="str">
        <f>IF($T208=BQ$1,MAX(BQ$2:BQ207)+$AK208,"")</f>
        <v/>
      </c>
      <c r="BR208" s="30" t="str">
        <f>IF($T208=BR$1,MAX(BR$2:BR207)+$AK208,"")</f>
        <v/>
      </c>
      <c r="BS208" s="30" t="str">
        <f>IF($T208=BS$1,MAX(BS$2:BS207)+$AK208,"")</f>
        <v/>
      </c>
      <c r="BT208" s="30" t="str">
        <f>IF($T208=BT$1,MAX(BT$2:BT207)+$AK208,"")</f>
        <v/>
      </c>
    </row>
    <row r="209" spans="1:72" x14ac:dyDescent="0.2">
      <c r="A209" s="71">
        <f t="shared" si="279"/>
        <v>16811</v>
      </c>
      <c r="B209" s="23">
        <f t="shared" si="274"/>
        <v>0</v>
      </c>
      <c r="C209" s="29" t="str">
        <f t="shared" si="280"/>
        <v/>
      </c>
      <c r="K209" s="99"/>
      <c r="L209" s="31" t="str">
        <f t="shared" si="273"/>
        <v/>
      </c>
      <c r="M209" s="30" t="str">
        <f t="shared" ref="M209:M220" si="313">IF(L209="l",AL209,(IF(L209="s",AN209,(IF(L209="r",AO209,(IF(L209="k",AM209,(IF(L209="b",AP209,(IF(L209="g",BC209,(IF(L209="","")))))))))))))</f>
        <v/>
      </c>
      <c r="N209" s="32" t="str">
        <f t="shared" si="281"/>
        <v/>
      </c>
      <c r="O209" s="32" t="str">
        <f t="shared" si="282"/>
        <v/>
      </c>
      <c r="P209" s="33" t="str">
        <f t="shared" si="283"/>
        <v/>
      </c>
      <c r="R209" s="30" t="str">
        <f t="shared" si="284"/>
        <v/>
      </c>
      <c r="U209" s="30" t="str">
        <f t="shared" si="238"/>
        <v/>
      </c>
      <c r="V209" s="32" t="str">
        <f t="shared" si="285"/>
        <v/>
      </c>
      <c r="W209" s="32" t="str">
        <f t="shared" si="286"/>
        <v/>
      </c>
      <c r="X209" s="28">
        <f t="shared" si="287"/>
        <v>11</v>
      </c>
      <c r="Y209" s="29">
        <f t="shared" si="288"/>
        <v>33</v>
      </c>
      <c r="Z209" s="29">
        <f t="shared" si="289"/>
        <v>17</v>
      </c>
      <c r="AA209" s="35" t="str">
        <f t="shared" si="290"/>
        <v/>
      </c>
      <c r="AB209" s="35">
        <f t="shared" si="291"/>
        <v>8</v>
      </c>
      <c r="AC209" s="35">
        <f t="shared" si="292"/>
        <v>41597</v>
      </c>
      <c r="AD209" s="35">
        <f t="shared" si="293"/>
        <v>5199</v>
      </c>
      <c r="AE209" s="28">
        <f t="shared" si="14"/>
        <v>1</v>
      </c>
      <c r="AF209" s="29">
        <f t="shared" si="294"/>
        <v>26</v>
      </c>
      <c r="AG209" s="29">
        <f t="shared" si="295"/>
        <v>39</v>
      </c>
      <c r="AH209" s="35">
        <f t="shared" si="296"/>
        <v>0</v>
      </c>
      <c r="AI209" s="34">
        <f t="shared" si="252"/>
        <v>-5792</v>
      </c>
      <c r="AJ209" s="34">
        <f t="shared" si="253"/>
        <v>-40550</v>
      </c>
      <c r="AK209" s="30" t="str">
        <f t="shared" si="297"/>
        <v/>
      </c>
      <c r="AL209" s="35">
        <f t="shared" si="298"/>
        <v>0</v>
      </c>
      <c r="AM209" s="35">
        <f t="shared" si="299"/>
        <v>56</v>
      </c>
      <c r="AN209" s="35">
        <f t="shared" si="300"/>
        <v>56</v>
      </c>
      <c r="AO209" s="35">
        <f t="shared" si="301"/>
        <v>0</v>
      </c>
      <c r="AP209" s="35">
        <f t="shared" si="302"/>
        <v>20.577777777777779</v>
      </c>
      <c r="AQ209" s="35">
        <f t="shared" si="303"/>
        <v>0</v>
      </c>
      <c r="AR209" s="28">
        <f t="shared" si="20"/>
        <v>0</v>
      </c>
      <c r="AS209" s="29">
        <f t="shared" si="304"/>
        <v>0</v>
      </c>
      <c r="AT209" s="29">
        <f t="shared" si="305"/>
        <v>0</v>
      </c>
      <c r="AU209" s="35">
        <f t="shared" si="306"/>
        <v>-8</v>
      </c>
      <c r="AV209" s="28">
        <f t="shared" si="24"/>
        <v>-1</v>
      </c>
      <c r="AW209" s="29">
        <f t="shared" si="307"/>
        <v>59</v>
      </c>
      <c r="AX209" s="29">
        <f t="shared" si="308"/>
        <v>52</v>
      </c>
      <c r="AY209" s="35">
        <f t="shared" si="309"/>
        <v>-2</v>
      </c>
      <c r="AZ209" s="28">
        <f t="shared" si="28"/>
        <v>-1</v>
      </c>
      <c r="BA209" s="29">
        <f t="shared" si="310"/>
        <v>59</v>
      </c>
      <c r="BB209" s="29">
        <f t="shared" si="311"/>
        <v>58</v>
      </c>
      <c r="BC209" s="35">
        <f t="shared" si="312"/>
        <v>0</v>
      </c>
      <c r="BD209" s="30" t="str">
        <f>IF($T209=BD$1,MAX(BD$2:BD208)+$AK209,"")</f>
        <v/>
      </c>
      <c r="BE209" s="30" t="str">
        <f>IF($T209=BE$1,MAX(BE$2:BE208)+$AK209,"")</f>
        <v/>
      </c>
      <c r="BF209" s="30" t="str">
        <f>IF($T209=BF$1,MAX(BF$2:BF208)+$AK209,"")</f>
        <v/>
      </c>
      <c r="BG209" s="30" t="str">
        <f>IF($T209=BG$1,MAX(BG$2:BG208)+$AK209,"")</f>
        <v/>
      </c>
      <c r="BH209" s="30" t="str">
        <f>IF($T209=BH$1,MAX(BH$2:BH208)+$AK209,"")</f>
        <v/>
      </c>
      <c r="BI209" s="30" t="str">
        <f>IF($T209=BI$1,MAX(BI$2:BI208)+$AK209,"")</f>
        <v/>
      </c>
      <c r="BJ209" s="30" t="str">
        <f>IF($T209=BJ$1,MAX(BJ$2:BJ208)+$AK209,"")</f>
        <v/>
      </c>
      <c r="BK209" s="30" t="str">
        <f>IF($T209=BK$1,MAX(BK$2:BK208)+$AK209,"")</f>
        <v/>
      </c>
      <c r="BL209" s="30" t="str">
        <f>IF($T209=BL$1,MAX(BL$2:BL208)+$AK209,"")</f>
        <v/>
      </c>
      <c r="BM209" s="30" t="str">
        <f>IF($T209=BM$1,MAX(BM$2:BM208)+$AK209,"")</f>
        <v/>
      </c>
      <c r="BN209" s="30" t="str">
        <f>IF($T209=BN$1,MAX(BN$2:BN208)+$AK209,"")</f>
        <v/>
      </c>
      <c r="BO209" s="30" t="str">
        <f>IF($T209=BO$1,MAX(BO$2:BO208)+$AK209,"")</f>
        <v/>
      </c>
      <c r="BP209" s="30" t="str">
        <f>IF($T209=BP$1,MAX(BP$2:BP208)+$AK209,"")</f>
        <v/>
      </c>
      <c r="BQ209" s="30" t="str">
        <f>IF($T209=BQ$1,MAX(BQ$2:BQ208)+$AK209,"")</f>
        <v/>
      </c>
      <c r="BR209" s="30" t="str">
        <f>IF($T209=BR$1,MAX(BR$2:BR208)+$AK209,"")</f>
        <v/>
      </c>
      <c r="BS209" s="30" t="str">
        <f>IF($T209=BS$1,MAX(BS$2:BS208)+$AK209,"")</f>
        <v/>
      </c>
      <c r="BT209" s="30" t="str">
        <f>IF($T209=BT$1,MAX(BT$2:BT208)+$AK209,"")</f>
        <v/>
      </c>
    </row>
    <row r="210" spans="1:72" x14ac:dyDescent="0.2">
      <c r="A210" s="71">
        <f t="shared" si="279"/>
        <v>16911</v>
      </c>
      <c r="B210" s="23">
        <f t="shared" si="274"/>
        <v>0</v>
      </c>
      <c r="C210" s="29" t="str">
        <f t="shared" si="280"/>
        <v/>
      </c>
      <c r="K210" s="99"/>
      <c r="L210" s="31" t="str">
        <f t="shared" si="273"/>
        <v/>
      </c>
      <c r="M210" s="30" t="str">
        <f t="shared" si="313"/>
        <v/>
      </c>
      <c r="N210" s="32" t="str">
        <f t="shared" si="281"/>
        <v/>
      </c>
      <c r="O210" s="32" t="str">
        <f t="shared" si="282"/>
        <v/>
      </c>
      <c r="P210" s="33" t="str">
        <f t="shared" si="283"/>
        <v/>
      </c>
      <c r="R210" s="30" t="str">
        <f t="shared" si="284"/>
        <v/>
      </c>
      <c r="U210" s="30" t="str">
        <f t="shared" si="238"/>
        <v/>
      </c>
      <c r="V210" s="32" t="str">
        <f t="shared" si="285"/>
        <v/>
      </c>
      <c r="W210" s="32" t="str">
        <f t="shared" si="286"/>
        <v/>
      </c>
      <c r="X210" s="28">
        <f t="shared" si="287"/>
        <v>11</v>
      </c>
      <c r="Y210" s="29">
        <f t="shared" si="288"/>
        <v>33</v>
      </c>
      <c r="Z210" s="29">
        <f t="shared" si="289"/>
        <v>17</v>
      </c>
      <c r="AA210" s="35" t="str">
        <f t="shared" si="290"/>
        <v/>
      </c>
      <c r="AB210" s="35">
        <f t="shared" si="291"/>
        <v>8</v>
      </c>
      <c r="AC210" s="35">
        <f t="shared" si="292"/>
        <v>41597</v>
      </c>
      <c r="AD210" s="35">
        <f t="shared" si="293"/>
        <v>5199</v>
      </c>
      <c r="AE210" s="28">
        <f t="shared" si="14"/>
        <v>1</v>
      </c>
      <c r="AF210" s="29">
        <f t="shared" si="294"/>
        <v>26</v>
      </c>
      <c r="AG210" s="29">
        <f t="shared" si="295"/>
        <v>39</v>
      </c>
      <c r="AH210" s="35">
        <f t="shared" si="296"/>
        <v>0</v>
      </c>
      <c r="AI210" s="34">
        <f t="shared" si="252"/>
        <v>-5792</v>
      </c>
      <c r="AJ210" s="34">
        <f t="shared" si="253"/>
        <v>-40550</v>
      </c>
      <c r="AK210" s="30" t="str">
        <f t="shared" si="297"/>
        <v/>
      </c>
      <c r="AL210" s="35">
        <f t="shared" si="298"/>
        <v>0</v>
      </c>
      <c r="AM210" s="35">
        <f t="shared" si="299"/>
        <v>56</v>
      </c>
      <c r="AN210" s="35">
        <f t="shared" si="300"/>
        <v>56</v>
      </c>
      <c r="AO210" s="35">
        <f t="shared" si="301"/>
        <v>0</v>
      </c>
      <c r="AP210" s="35">
        <f t="shared" si="302"/>
        <v>20.577777777777779</v>
      </c>
      <c r="AQ210" s="35">
        <f t="shared" si="303"/>
        <v>0</v>
      </c>
      <c r="AR210" s="28">
        <f t="shared" si="20"/>
        <v>0</v>
      </c>
      <c r="AS210" s="29">
        <f t="shared" si="304"/>
        <v>0</v>
      </c>
      <c r="AT210" s="29">
        <f t="shared" si="305"/>
        <v>0</v>
      </c>
      <c r="AU210" s="35">
        <f t="shared" si="306"/>
        <v>-8</v>
      </c>
      <c r="AV210" s="28">
        <f t="shared" si="24"/>
        <v>-1</v>
      </c>
      <c r="AW210" s="29">
        <f t="shared" si="307"/>
        <v>59</v>
      </c>
      <c r="AX210" s="29">
        <f t="shared" si="308"/>
        <v>52</v>
      </c>
      <c r="AY210" s="35">
        <f t="shared" si="309"/>
        <v>-2</v>
      </c>
      <c r="AZ210" s="28">
        <f t="shared" si="28"/>
        <v>-1</v>
      </c>
      <c r="BA210" s="29">
        <f t="shared" si="310"/>
        <v>59</v>
      </c>
      <c r="BB210" s="29">
        <f t="shared" si="311"/>
        <v>58</v>
      </c>
      <c r="BC210" s="35">
        <f t="shared" si="312"/>
        <v>0</v>
      </c>
      <c r="BD210" s="30" t="str">
        <f>IF($T210=BD$1,MAX(BD$2:BD209)+$AK210,"")</f>
        <v/>
      </c>
      <c r="BE210" s="30" t="str">
        <f>IF($T210=BE$1,MAX(BE$2:BE209)+$AK210,"")</f>
        <v/>
      </c>
      <c r="BF210" s="30" t="str">
        <f>IF($T210=BF$1,MAX(BF$2:BF209)+$AK210,"")</f>
        <v/>
      </c>
      <c r="BG210" s="30" t="str">
        <f>IF($T210=BG$1,MAX(BG$2:BG209)+$AK210,"")</f>
        <v/>
      </c>
      <c r="BH210" s="30" t="str">
        <f>IF($T210=BH$1,MAX(BH$2:BH209)+$AK210,"")</f>
        <v/>
      </c>
      <c r="BI210" s="30" t="str">
        <f>IF($T210=BI$1,MAX(BI$2:BI209)+$AK210,"")</f>
        <v/>
      </c>
      <c r="BJ210" s="30" t="str">
        <f>IF($T210=BJ$1,MAX(BJ$2:BJ209)+$AK210,"")</f>
        <v/>
      </c>
      <c r="BK210" s="30" t="str">
        <f>IF($T210=BK$1,MAX(BK$2:BK209)+$AK210,"")</f>
        <v/>
      </c>
      <c r="BL210" s="30" t="str">
        <f>IF($T210=BL$1,MAX(BL$2:BL209)+$AK210,"")</f>
        <v/>
      </c>
      <c r="BM210" s="30" t="str">
        <f>IF($T210=BM$1,MAX(BM$2:BM209)+$AK210,"")</f>
        <v/>
      </c>
      <c r="BN210" s="30" t="str">
        <f>IF($T210=BN$1,MAX(BN$2:BN209)+$AK210,"")</f>
        <v/>
      </c>
      <c r="BO210" s="30" t="str">
        <f>IF($T210=BO$1,MAX(BO$2:BO209)+$AK210,"")</f>
        <v/>
      </c>
      <c r="BP210" s="30" t="str">
        <f>IF($T210=BP$1,MAX(BP$2:BP209)+$AK210,"")</f>
        <v/>
      </c>
      <c r="BQ210" s="30" t="str">
        <f>IF($T210=BQ$1,MAX(BQ$2:BQ209)+$AK210,"")</f>
        <v/>
      </c>
      <c r="BR210" s="30" t="str">
        <f>IF($T210=BR$1,MAX(BR$2:BR209)+$AK210,"")</f>
        <v/>
      </c>
      <c r="BS210" s="30" t="str">
        <f>IF($T210=BS$1,MAX(BS$2:BS209)+$AK210,"")</f>
        <v/>
      </c>
      <c r="BT210" s="30" t="str">
        <f>IF($T210=BT$1,MAX(BT$2:BT209)+$AK210,"")</f>
        <v/>
      </c>
    </row>
    <row r="211" spans="1:72" x14ac:dyDescent="0.2">
      <c r="A211" s="71">
        <f t="shared" si="279"/>
        <v>17011</v>
      </c>
      <c r="B211" s="23">
        <f t="shared" si="274"/>
        <v>0</v>
      </c>
      <c r="C211" s="29" t="str">
        <f t="shared" si="280"/>
        <v/>
      </c>
      <c r="K211" s="99"/>
      <c r="L211" s="31" t="str">
        <f t="shared" si="273"/>
        <v/>
      </c>
      <c r="M211" s="30" t="str">
        <f t="shared" si="313"/>
        <v/>
      </c>
      <c r="N211" s="32" t="str">
        <f t="shared" si="281"/>
        <v/>
      </c>
      <c r="O211" s="32" t="str">
        <f t="shared" si="282"/>
        <v/>
      </c>
      <c r="P211" s="33" t="str">
        <f t="shared" si="283"/>
        <v/>
      </c>
      <c r="R211" s="30" t="str">
        <f t="shared" si="284"/>
        <v/>
      </c>
      <c r="U211" s="30" t="str">
        <f t="shared" si="238"/>
        <v/>
      </c>
      <c r="V211" s="32" t="str">
        <f t="shared" si="285"/>
        <v/>
      </c>
      <c r="W211" s="32" t="str">
        <f t="shared" si="286"/>
        <v/>
      </c>
      <c r="X211" s="28">
        <f t="shared" si="287"/>
        <v>11</v>
      </c>
      <c r="Y211" s="29">
        <f t="shared" si="288"/>
        <v>33</v>
      </c>
      <c r="Z211" s="29">
        <f t="shared" si="289"/>
        <v>17</v>
      </c>
      <c r="AA211" s="35" t="str">
        <f t="shared" si="290"/>
        <v/>
      </c>
      <c r="AB211" s="35">
        <f t="shared" si="291"/>
        <v>8</v>
      </c>
      <c r="AC211" s="35">
        <f t="shared" si="292"/>
        <v>41597</v>
      </c>
      <c r="AD211" s="35">
        <f t="shared" si="293"/>
        <v>5199</v>
      </c>
      <c r="AE211" s="28">
        <f t="shared" si="14"/>
        <v>1</v>
      </c>
      <c r="AF211" s="29">
        <f t="shared" si="294"/>
        <v>26</v>
      </c>
      <c r="AG211" s="29">
        <f t="shared" si="295"/>
        <v>39</v>
      </c>
      <c r="AH211" s="35">
        <f t="shared" si="296"/>
        <v>0</v>
      </c>
      <c r="AI211" s="34">
        <f t="shared" si="252"/>
        <v>-5792</v>
      </c>
      <c r="AJ211" s="34">
        <f t="shared" si="253"/>
        <v>-40550</v>
      </c>
      <c r="AK211" s="30" t="str">
        <f t="shared" si="297"/>
        <v/>
      </c>
      <c r="AL211" s="35">
        <f t="shared" si="298"/>
        <v>0</v>
      </c>
      <c r="AM211" s="35">
        <f t="shared" si="299"/>
        <v>56</v>
      </c>
      <c r="AN211" s="35">
        <f t="shared" si="300"/>
        <v>56</v>
      </c>
      <c r="AO211" s="35">
        <f t="shared" si="301"/>
        <v>0</v>
      </c>
      <c r="AP211" s="35">
        <f t="shared" si="302"/>
        <v>20.577777777777779</v>
      </c>
      <c r="AQ211" s="35">
        <f t="shared" si="303"/>
        <v>0</v>
      </c>
      <c r="AR211" s="28">
        <f t="shared" si="20"/>
        <v>0</v>
      </c>
      <c r="AS211" s="29">
        <f t="shared" si="304"/>
        <v>0</v>
      </c>
      <c r="AT211" s="29">
        <f t="shared" si="305"/>
        <v>0</v>
      </c>
      <c r="AU211" s="35">
        <f t="shared" si="306"/>
        <v>-8</v>
      </c>
      <c r="AV211" s="28">
        <f t="shared" si="24"/>
        <v>-1</v>
      </c>
      <c r="AW211" s="29">
        <f t="shared" si="307"/>
        <v>59</v>
      </c>
      <c r="AX211" s="29">
        <f t="shared" si="308"/>
        <v>52</v>
      </c>
      <c r="AY211" s="35">
        <f t="shared" si="309"/>
        <v>-2</v>
      </c>
      <c r="AZ211" s="28">
        <f t="shared" si="28"/>
        <v>-1</v>
      </c>
      <c r="BA211" s="29">
        <f t="shared" si="310"/>
        <v>59</v>
      </c>
      <c r="BB211" s="29">
        <f t="shared" si="311"/>
        <v>58</v>
      </c>
      <c r="BC211" s="35">
        <f t="shared" si="312"/>
        <v>0</v>
      </c>
      <c r="BD211" s="30" t="str">
        <f>IF($T211=BD$1,MAX(BD$2:BD210)+$AK211,"")</f>
        <v/>
      </c>
      <c r="BE211" s="30" t="str">
        <f>IF($T211=BE$1,MAX(BE$2:BE210)+$AK211,"")</f>
        <v/>
      </c>
      <c r="BF211" s="30" t="str">
        <f>IF($T211=BF$1,MAX(BF$2:BF210)+$AK211,"")</f>
        <v/>
      </c>
      <c r="BG211" s="30" t="str">
        <f>IF($T211=BG$1,MAX(BG$2:BG210)+$AK211,"")</f>
        <v/>
      </c>
      <c r="BH211" s="30" t="str">
        <f>IF($T211=BH$1,MAX(BH$2:BH210)+$AK211,"")</f>
        <v/>
      </c>
      <c r="BI211" s="30" t="str">
        <f>IF($T211=BI$1,MAX(BI$2:BI210)+$AK211,"")</f>
        <v/>
      </c>
      <c r="BJ211" s="30" t="str">
        <f>IF($T211=BJ$1,MAX(BJ$2:BJ210)+$AK211,"")</f>
        <v/>
      </c>
      <c r="BK211" s="30" t="str">
        <f>IF($T211=BK$1,MAX(BK$2:BK210)+$AK211,"")</f>
        <v/>
      </c>
      <c r="BL211" s="30" t="str">
        <f>IF($T211=BL$1,MAX(BL$2:BL210)+$AK211,"")</f>
        <v/>
      </c>
      <c r="BM211" s="30" t="str">
        <f>IF($T211=BM$1,MAX(BM$2:BM210)+$AK211,"")</f>
        <v/>
      </c>
      <c r="BN211" s="30" t="str">
        <f>IF($T211=BN$1,MAX(BN$2:BN210)+$AK211,"")</f>
        <v/>
      </c>
      <c r="BO211" s="30" t="str">
        <f>IF($T211=BO$1,MAX(BO$2:BO210)+$AK211,"")</f>
        <v/>
      </c>
      <c r="BP211" s="30" t="str">
        <f>IF($T211=BP$1,MAX(BP$2:BP210)+$AK211,"")</f>
        <v/>
      </c>
      <c r="BQ211" s="30" t="str">
        <f>IF($T211=BQ$1,MAX(BQ$2:BQ210)+$AK211,"")</f>
        <v/>
      </c>
      <c r="BR211" s="30" t="str">
        <f>IF($T211=BR$1,MAX(BR$2:BR210)+$AK211,"")</f>
        <v/>
      </c>
      <c r="BS211" s="30" t="str">
        <f>IF($T211=BS$1,MAX(BS$2:BS210)+$AK211,"")</f>
        <v/>
      </c>
      <c r="BT211" s="30" t="str">
        <f>IF($T211=BT$1,MAX(BT$2:BT210)+$AK211,"")</f>
        <v/>
      </c>
    </row>
    <row r="212" spans="1:72" x14ac:dyDescent="0.2">
      <c r="A212" s="71">
        <f t="shared" si="279"/>
        <v>17111</v>
      </c>
      <c r="B212" s="23">
        <f t="shared" si="274"/>
        <v>0</v>
      </c>
      <c r="C212" s="29" t="str">
        <f t="shared" si="280"/>
        <v/>
      </c>
      <c r="K212" s="99"/>
      <c r="L212" s="31" t="str">
        <f t="shared" si="273"/>
        <v/>
      </c>
      <c r="M212" s="30" t="str">
        <f t="shared" si="313"/>
        <v/>
      </c>
      <c r="N212" s="32" t="str">
        <f t="shared" si="281"/>
        <v/>
      </c>
      <c r="O212" s="32" t="str">
        <f t="shared" si="282"/>
        <v/>
      </c>
      <c r="P212" s="33" t="str">
        <f t="shared" si="283"/>
        <v/>
      </c>
      <c r="R212" s="30" t="str">
        <f t="shared" si="284"/>
        <v/>
      </c>
      <c r="U212" s="30" t="str">
        <f t="shared" si="238"/>
        <v/>
      </c>
      <c r="V212" s="32" t="str">
        <f t="shared" si="285"/>
        <v/>
      </c>
      <c r="W212" s="32" t="str">
        <f t="shared" si="286"/>
        <v/>
      </c>
      <c r="X212" s="28">
        <f t="shared" si="287"/>
        <v>11</v>
      </c>
      <c r="Y212" s="29">
        <f t="shared" si="288"/>
        <v>33</v>
      </c>
      <c r="Z212" s="29">
        <f t="shared" si="289"/>
        <v>17</v>
      </c>
      <c r="AA212" s="35" t="str">
        <f t="shared" si="290"/>
        <v/>
      </c>
      <c r="AB212" s="35">
        <f t="shared" si="291"/>
        <v>8</v>
      </c>
      <c r="AC212" s="35">
        <f t="shared" si="292"/>
        <v>41597</v>
      </c>
      <c r="AD212" s="35">
        <f t="shared" si="293"/>
        <v>5199</v>
      </c>
      <c r="AE212" s="28">
        <f t="shared" si="14"/>
        <v>1</v>
      </c>
      <c r="AF212" s="29">
        <f t="shared" si="294"/>
        <v>26</v>
      </c>
      <c r="AG212" s="29">
        <f t="shared" si="295"/>
        <v>39</v>
      </c>
      <c r="AH212" s="35">
        <f t="shared" si="296"/>
        <v>0</v>
      </c>
      <c r="AI212" s="34">
        <f t="shared" si="252"/>
        <v>-5792</v>
      </c>
      <c r="AJ212" s="34">
        <f t="shared" si="253"/>
        <v>-40550</v>
      </c>
      <c r="AK212" s="30" t="str">
        <f t="shared" si="297"/>
        <v/>
      </c>
      <c r="AL212" s="35">
        <f t="shared" si="298"/>
        <v>0</v>
      </c>
      <c r="AM212" s="35">
        <f t="shared" si="299"/>
        <v>56</v>
      </c>
      <c r="AN212" s="35">
        <f t="shared" si="300"/>
        <v>56</v>
      </c>
      <c r="AO212" s="35">
        <f t="shared" si="301"/>
        <v>0</v>
      </c>
      <c r="AP212" s="35">
        <f t="shared" si="302"/>
        <v>20.577777777777779</v>
      </c>
      <c r="AQ212" s="35">
        <f t="shared" si="303"/>
        <v>0</v>
      </c>
      <c r="AR212" s="28">
        <f t="shared" si="20"/>
        <v>0</v>
      </c>
      <c r="AS212" s="29">
        <f t="shared" si="304"/>
        <v>0</v>
      </c>
      <c r="AT212" s="29">
        <f t="shared" si="305"/>
        <v>0</v>
      </c>
      <c r="AU212" s="35">
        <f t="shared" si="306"/>
        <v>-8</v>
      </c>
      <c r="AV212" s="28">
        <f t="shared" si="24"/>
        <v>-1</v>
      </c>
      <c r="AW212" s="29">
        <f t="shared" si="307"/>
        <v>59</v>
      </c>
      <c r="AX212" s="29">
        <f t="shared" si="308"/>
        <v>52</v>
      </c>
      <c r="AY212" s="35">
        <f t="shared" si="309"/>
        <v>-2</v>
      </c>
      <c r="AZ212" s="28">
        <f t="shared" si="28"/>
        <v>-1</v>
      </c>
      <c r="BA212" s="29">
        <f t="shared" si="310"/>
        <v>59</v>
      </c>
      <c r="BB212" s="29">
        <f t="shared" si="311"/>
        <v>58</v>
      </c>
      <c r="BC212" s="35">
        <f t="shared" si="312"/>
        <v>0</v>
      </c>
      <c r="BD212" s="30" t="str">
        <f>IF($T212=BD$1,MAX(BD$2:BD211)+$AK212,"")</f>
        <v/>
      </c>
      <c r="BE212" s="30" t="str">
        <f>IF($T212=BE$1,MAX(BE$2:BE211)+$AK212,"")</f>
        <v/>
      </c>
      <c r="BF212" s="30" t="str">
        <f>IF($T212=BF$1,MAX(BF$2:BF211)+$AK212,"")</f>
        <v/>
      </c>
      <c r="BG212" s="30" t="str">
        <f>IF($T212=BG$1,MAX(BG$2:BG211)+$AK212,"")</f>
        <v/>
      </c>
      <c r="BH212" s="30" t="str">
        <f>IF($T212=BH$1,MAX(BH$2:BH211)+$AK212,"")</f>
        <v/>
      </c>
      <c r="BI212" s="30" t="str">
        <f>IF($T212=BI$1,MAX(BI$2:BI211)+$AK212,"")</f>
        <v/>
      </c>
      <c r="BJ212" s="30" t="str">
        <f>IF($T212=BJ$1,MAX(BJ$2:BJ211)+$AK212,"")</f>
        <v/>
      </c>
      <c r="BK212" s="30" t="str">
        <f>IF($T212=BK$1,MAX(BK$2:BK211)+$AK212,"")</f>
        <v/>
      </c>
      <c r="BL212" s="30" t="str">
        <f>IF($T212=BL$1,MAX(BL$2:BL211)+$AK212,"")</f>
        <v/>
      </c>
      <c r="BM212" s="30" t="str">
        <f>IF($T212=BM$1,MAX(BM$2:BM211)+$AK212,"")</f>
        <v/>
      </c>
      <c r="BN212" s="30" t="str">
        <f>IF($T212=BN$1,MAX(BN$2:BN211)+$AK212,"")</f>
        <v/>
      </c>
      <c r="BO212" s="30" t="str">
        <f>IF($T212=BO$1,MAX(BO$2:BO211)+$AK212,"")</f>
        <v/>
      </c>
      <c r="BP212" s="30" t="str">
        <f>IF($T212=BP$1,MAX(BP$2:BP211)+$AK212,"")</f>
        <v/>
      </c>
      <c r="BQ212" s="30" t="str">
        <f>IF($T212=BQ$1,MAX(BQ$2:BQ211)+$AK212,"")</f>
        <v/>
      </c>
      <c r="BR212" s="30" t="str">
        <f>IF($T212=BR$1,MAX(BR$2:BR211)+$AK212,"")</f>
        <v/>
      </c>
      <c r="BS212" s="30" t="str">
        <f>IF($T212=BS$1,MAX(BS$2:BS211)+$AK212,"")</f>
        <v/>
      </c>
      <c r="BT212" s="30" t="str">
        <f>IF($T212=BT$1,MAX(BT$2:BT211)+$AK212,"")</f>
        <v/>
      </c>
    </row>
    <row r="213" spans="1:72" x14ac:dyDescent="0.2">
      <c r="A213" s="71">
        <f t="shared" si="279"/>
        <v>17211</v>
      </c>
      <c r="B213" s="23">
        <f t="shared" si="274"/>
        <v>0</v>
      </c>
      <c r="C213" s="29" t="str">
        <f t="shared" si="280"/>
        <v/>
      </c>
      <c r="K213" s="99"/>
      <c r="L213" s="31" t="str">
        <f t="shared" si="273"/>
        <v/>
      </c>
      <c r="M213" s="30" t="str">
        <f t="shared" si="313"/>
        <v/>
      </c>
      <c r="N213" s="32" t="str">
        <f t="shared" si="281"/>
        <v/>
      </c>
      <c r="O213" s="32" t="str">
        <f t="shared" si="282"/>
        <v/>
      </c>
      <c r="P213" s="33" t="str">
        <f t="shared" si="283"/>
        <v/>
      </c>
      <c r="R213" s="30" t="str">
        <f t="shared" si="284"/>
        <v/>
      </c>
      <c r="U213" s="30" t="str">
        <f t="shared" si="238"/>
        <v/>
      </c>
      <c r="V213" s="32" t="str">
        <f t="shared" si="285"/>
        <v/>
      </c>
      <c r="W213" s="32" t="str">
        <f t="shared" si="286"/>
        <v/>
      </c>
      <c r="X213" s="28">
        <f t="shared" si="287"/>
        <v>11</v>
      </c>
      <c r="Y213" s="29">
        <f t="shared" si="288"/>
        <v>33</v>
      </c>
      <c r="Z213" s="29">
        <f t="shared" si="289"/>
        <v>17</v>
      </c>
      <c r="AA213" s="35" t="str">
        <f t="shared" si="290"/>
        <v/>
      </c>
      <c r="AB213" s="35">
        <f t="shared" si="291"/>
        <v>8</v>
      </c>
      <c r="AC213" s="35">
        <f t="shared" si="292"/>
        <v>41597</v>
      </c>
      <c r="AD213" s="35">
        <f t="shared" si="293"/>
        <v>5199</v>
      </c>
      <c r="AE213" s="28">
        <f t="shared" si="14"/>
        <v>1</v>
      </c>
      <c r="AF213" s="29">
        <f t="shared" si="294"/>
        <v>26</v>
      </c>
      <c r="AG213" s="29">
        <f t="shared" si="295"/>
        <v>39</v>
      </c>
      <c r="AH213" s="35">
        <f t="shared" si="296"/>
        <v>0</v>
      </c>
      <c r="AI213" s="34">
        <f t="shared" si="252"/>
        <v>-5792</v>
      </c>
      <c r="AJ213" s="34">
        <f t="shared" si="253"/>
        <v>-40550</v>
      </c>
      <c r="AK213" s="30" t="str">
        <f t="shared" si="297"/>
        <v/>
      </c>
      <c r="AL213" s="35">
        <f t="shared" si="298"/>
        <v>0</v>
      </c>
      <c r="AM213" s="35">
        <f t="shared" si="299"/>
        <v>56</v>
      </c>
      <c r="AN213" s="35">
        <f t="shared" si="300"/>
        <v>56</v>
      </c>
      <c r="AO213" s="35">
        <f t="shared" si="301"/>
        <v>0</v>
      </c>
      <c r="AP213" s="35">
        <f t="shared" si="302"/>
        <v>20.577777777777779</v>
      </c>
      <c r="AQ213" s="35">
        <f t="shared" si="303"/>
        <v>0</v>
      </c>
      <c r="AR213" s="28">
        <f t="shared" si="20"/>
        <v>0</v>
      </c>
      <c r="AS213" s="29">
        <f t="shared" si="304"/>
        <v>0</v>
      </c>
      <c r="AT213" s="29">
        <f t="shared" si="305"/>
        <v>0</v>
      </c>
      <c r="AU213" s="35">
        <f t="shared" si="306"/>
        <v>-8</v>
      </c>
      <c r="AV213" s="28">
        <f t="shared" si="24"/>
        <v>-1</v>
      </c>
      <c r="AW213" s="29">
        <f t="shared" si="307"/>
        <v>59</v>
      </c>
      <c r="AX213" s="29">
        <f t="shared" si="308"/>
        <v>52</v>
      </c>
      <c r="AY213" s="35">
        <f t="shared" si="309"/>
        <v>-2</v>
      </c>
      <c r="AZ213" s="28">
        <f t="shared" si="28"/>
        <v>-1</v>
      </c>
      <c r="BA213" s="29">
        <f t="shared" si="310"/>
        <v>59</v>
      </c>
      <c r="BB213" s="29">
        <f t="shared" si="311"/>
        <v>58</v>
      </c>
      <c r="BC213" s="35">
        <f t="shared" si="312"/>
        <v>0</v>
      </c>
      <c r="BD213" s="30" t="str">
        <f>IF($T213=BD$1,MAX(BD$2:BD212)+$AK213,"")</f>
        <v/>
      </c>
      <c r="BE213" s="30" t="str">
        <f>IF($T213=BE$1,MAX(BE$2:BE212)+$AK213,"")</f>
        <v/>
      </c>
      <c r="BF213" s="30" t="str">
        <f>IF($T213=BF$1,MAX(BF$2:BF212)+$AK213,"")</f>
        <v/>
      </c>
      <c r="BG213" s="30" t="str">
        <f>IF($T213=BG$1,MAX(BG$2:BG212)+$AK213,"")</f>
        <v/>
      </c>
      <c r="BH213" s="30" t="str">
        <f>IF($T213=BH$1,MAX(BH$2:BH212)+$AK213,"")</f>
        <v/>
      </c>
      <c r="BI213" s="30" t="str">
        <f>IF($T213=BI$1,MAX(BI$2:BI212)+$AK213,"")</f>
        <v/>
      </c>
      <c r="BJ213" s="30" t="str">
        <f>IF($T213=BJ$1,MAX(BJ$2:BJ212)+$AK213,"")</f>
        <v/>
      </c>
      <c r="BK213" s="30" t="str">
        <f>IF($T213=BK$1,MAX(BK$2:BK212)+$AK213,"")</f>
        <v/>
      </c>
      <c r="BL213" s="30" t="str">
        <f>IF($T213=BL$1,MAX(BL$2:BL212)+$AK213,"")</f>
        <v/>
      </c>
      <c r="BM213" s="30" t="str">
        <f>IF($T213=BM$1,MAX(BM$2:BM212)+$AK213,"")</f>
        <v/>
      </c>
      <c r="BN213" s="30" t="str">
        <f>IF($T213=BN$1,MAX(BN$2:BN212)+$AK213,"")</f>
        <v/>
      </c>
      <c r="BO213" s="30" t="str">
        <f>IF($T213=BO$1,MAX(BO$2:BO212)+$AK213,"")</f>
        <v/>
      </c>
      <c r="BP213" s="30" t="str">
        <f>IF($T213=BP$1,MAX(BP$2:BP212)+$AK213,"")</f>
        <v/>
      </c>
      <c r="BQ213" s="30" t="str">
        <f>IF($T213=BQ$1,MAX(BQ$2:BQ212)+$AK213,"")</f>
        <v/>
      </c>
      <c r="BR213" s="30" t="str">
        <f>IF($T213=BR$1,MAX(BR$2:BR212)+$AK213,"")</f>
        <v/>
      </c>
      <c r="BS213" s="30" t="str">
        <f>IF($T213=BS$1,MAX(BS$2:BS212)+$AK213,"")</f>
        <v/>
      </c>
      <c r="BT213" s="30" t="str">
        <f>IF($T213=BT$1,MAX(BT$2:BT212)+$AK213,"")</f>
        <v/>
      </c>
    </row>
    <row r="214" spans="1:72" x14ac:dyDescent="0.2">
      <c r="A214" s="71">
        <f t="shared" si="279"/>
        <v>17311</v>
      </c>
      <c r="B214" s="23">
        <f t="shared" si="274"/>
        <v>0</v>
      </c>
      <c r="C214" s="29" t="str">
        <f t="shared" si="280"/>
        <v/>
      </c>
      <c r="K214" s="99"/>
      <c r="L214" s="31" t="str">
        <f t="shared" si="273"/>
        <v/>
      </c>
      <c r="M214" s="30" t="str">
        <f t="shared" si="313"/>
        <v/>
      </c>
      <c r="N214" s="32" t="str">
        <f t="shared" si="281"/>
        <v/>
      </c>
      <c r="O214" s="32" t="str">
        <f t="shared" si="282"/>
        <v/>
      </c>
      <c r="P214" s="33" t="str">
        <f t="shared" si="283"/>
        <v/>
      </c>
      <c r="R214" s="30" t="str">
        <f t="shared" si="284"/>
        <v/>
      </c>
      <c r="U214" s="30" t="str">
        <f t="shared" si="238"/>
        <v/>
      </c>
      <c r="V214" s="32" t="str">
        <f t="shared" si="285"/>
        <v/>
      </c>
      <c r="W214" s="32" t="str">
        <f t="shared" si="286"/>
        <v/>
      </c>
      <c r="X214" s="28">
        <f t="shared" si="287"/>
        <v>11</v>
      </c>
      <c r="Y214" s="29">
        <f t="shared" si="288"/>
        <v>33</v>
      </c>
      <c r="Z214" s="29">
        <f t="shared" si="289"/>
        <v>17</v>
      </c>
      <c r="AA214" s="35" t="str">
        <f t="shared" si="290"/>
        <v/>
      </c>
      <c r="AB214" s="35">
        <f t="shared" si="291"/>
        <v>8</v>
      </c>
      <c r="AC214" s="35">
        <f t="shared" si="292"/>
        <v>41597</v>
      </c>
      <c r="AD214" s="35">
        <f t="shared" si="293"/>
        <v>5199</v>
      </c>
      <c r="AE214" s="28">
        <f t="shared" si="14"/>
        <v>1</v>
      </c>
      <c r="AF214" s="29">
        <f t="shared" si="294"/>
        <v>26</v>
      </c>
      <c r="AG214" s="29">
        <f t="shared" si="295"/>
        <v>39</v>
      </c>
      <c r="AH214" s="35">
        <f t="shared" si="296"/>
        <v>0</v>
      </c>
      <c r="AI214" s="34">
        <f t="shared" si="252"/>
        <v>-5792</v>
      </c>
      <c r="AJ214" s="34">
        <f t="shared" si="253"/>
        <v>-40550</v>
      </c>
      <c r="AK214" s="30" t="str">
        <f t="shared" si="297"/>
        <v/>
      </c>
      <c r="AL214" s="35">
        <f t="shared" si="298"/>
        <v>0</v>
      </c>
      <c r="AM214" s="35">
        <f t="shared" si="299"/>
        <v>56</v>
      </c>
      <c r="AN214" s="35">
        <f t="shared" si="300"/>
        <v>56</v>
      </c>
      <c r="AO214" s="35">
        <f t="shared" si="301"/>
        <v>0</v>
      </c>
      <c r="AP214" s="35">
        <f t="shared" si="302"/>
        <v>20.577777777777779</v>
      </c>
      <c r="AQ214" s="35">
        <f t="shared" si="303"/>
        <v>0</v>
      </c>
      <c r="AR214" s="28">
        <f t="shared" si="20"/>
        <v>0</v>
      </c>
      <c r="AS214" s="29">
        <f t="shared" si="304"/>
        <v>0</v>
      </c>
      <c r="AT214" s="29">
        <f t="shared" si="305"/>
        <v>0</v>
      </c>
      <c r="AU214" s="35">
        <f t="shared" si="306"/>
        <v>-8</v>
      </c>
      <c r="AV214" s="28">
        <f t="shared" si="24"/>
        <v>-1</v>
      </c>
      <c r="AW214" s="29">
        <f t="shared" si="307"/>
        <v>59</v>
      </c>
      <c r="AX214" s="29">
        <f t="shared" si="308"/>
        <v>52</v>
      </c>
      <c r="AY214" s="35">
        <f t="shared" si="309"/>
        <v>-2</v>
      </c>
      <c r="AZ214" s="28">
        <f t="shared" si="28"/>
        <v>-1</v>
      </c>
      <c r="BA214" s="29">
        <f t="shared" si="310"/>
        <v>59</v>
      </c>
      <c r="BB214" s="29">
        <f t="shared" si="311"/>
        <v>58</v>
      </c>
      <c r="BC214" s="35">
        <f t="shared" si="312"/>
        <v>0</v>
      </c>
      <c r="BD214" s="30" t="str">
        <f>IF($T214=BD$1,MAX(BD$2:BD213)+$AK214,"")</f>
        <v/>
      </c>
      <c r="BE214" s="30" t="str">
        <f>IF($T214=BE$1,MAX(BE$2:BE213)+$AK214,"")</f>
        <v/>
      </c>
      <c r="BF214" s="30" t="str">
        <f>IF($T214=BF$1,MAX(BF$2:BF213)+$AK214,"")</f>
        <v/>
      </c>
      <c r="BG214" s="30" t="str">
        <f>IF($T214=BG$1,MAX(BG$2:BG213)+$AK214,"")</f>
        <v/>
      </c>
      <c r="BH214" s="30" t="str">
        <f>IF($T214=BH$1,MAX(BH$2:BH213)+$AK214,"")</f>
        <v/>
      </c>
      <c r="BI214" s="30" t="str">
        <f>IF($T214=BI$1,MAX(BI$2:BI213)+$AK214,"")</f>
        <v/>
      </c>
      <c r="BJ214" s="30" t="str">
        <f>IF($T214=BJ$1,MAX(BJ$2:BJ213)+$AK214,"")</f>
        <v/>
      </c>
      <c r="BK214" s="30" t="str">
        <f>IF($T214=BK$1,MAX(BK$2:BK213)+$AK214,"")</f>
        <v/>
      </c>
      <c r="BL214" s="30" t="str">
        <f>IF($T214=BL$1,MAX(BL$2:BL213)+$AK214,"")</f>
        <v/>
      </c>
      <c r="BM214" s="30" t="str">
        <f>IF($T214=BM$1,MAX(BM$2:BM213)+$AK214,"")</f>
        <v/>
      </c>
      <c r="BN214" s="30" t="str">
        <f>IF($T214=BN$1,MAX(BN$2:BN213)+$AK214,"")</f>
        <v/>
      </c>
      <c r="BO214" s="30" t="str">
        <f>IF($T214=BO$1,MAX(BO$2:BO213)+$AK214,"")</f>
        <v/>
      </c>
      <c r="BP214" s="30" t="str">
        <f>IF($T214=BP$1,MAX(BP$2:BP213)+$AK214,"")</f>
        <v/>
      </c>
      <c r="BQ214" s="30" t="str">
        <f>IF($T214=BQ$1,MAX(BQ$2:BQ213)+$AK214,"")</f>
        <v/>
      </c>
      <c r="BR214" s="30" t="str">
        <f>IF($T214=BR$1,MAX(BR$2:BR213)+$AK214,"")</f>
        <v/>
      </c>
      <c r="BS214" s="30" t="str">
        <f>IF($T214=BS$1,MAX(BS$2:BS213)+$AK214,"")</f>
        <v/>
      </c>
      <c r="BT214" s="30" t="str">
        <f>IF($T214=BT$1,MAX(BT$2:BT213)+$AK214,"")</f>
        <v/>
      </c>
    </row>
    <row r="215" spans="1:72" x14ac:dyDescent="0.2">
      <c r="A215" s="71">
        <f t="shared" si="279"/>
        <v>17411</v>
      </c>
      <c r="B215" s="23">
        <f t="shared" si="274"/>
        <v>0</v>
      </c>
      <c r="C215" s="29" t="str">
        <f t="shared" si="280"/>
        <v/>
      </c>
      <c r="K215" s="99"/>
      <c r="L215" s="31" t="str">
        <f t="shared" si="273"/>
        <v/>
      </c>
      <c r="M215" s="30" t="str">
        <f t="shared" si="313"/>
        <v/>
      </c>
      <c r="N215" s="32" t="str">
        <f t="shared" si="281"/>
        <v/>
      </c>
      <c r="O215" s="32" t="str">
        <f t="shared" si="282"/>
        <v/>
      </c>
      <c r="P215" s="33" t="str">
        <f t="shared" si="283"/>
        <v/>
      </c>
      <c r="R215" s="30" t="str">
        <f t="shared" si="284"/>
        <v/>
      </c>
      <c r="U215" s="30" t="str">
        <f t="shared" si="238"/>
        <v/>
      </c>
      <c r="V215" s="32" t="str">
        <f t="shared" si="285"/>
        <v/>
      </c>
      <c r="W215" s="32" t="str">
        <f t="shared" si="286"/>
        <v/>
      </c>
      <c r="X215" s="28">
        <f t="shared" si="287"/>
        <v>11</v>
      </c>
      <c r="Y215" s="29">
        <f t="shared" si="288"/>
        <v>33</v>
      </c>
      <c r="Z215" s="29">
        <f t="shared" si="289"/>
        <v>17</v>
      </c>
      <c r="AA215" s="35" t="str">
        <f t="shared" si="290"/>
        <v/>
      </c>
      <c r="AB215" s="35">
        <f t="shared" si="291"/>
        <v>8</v>
      </c>
      <c r="AC215" s="35">
        <f t="shared" si="292"/>
        <v>41597</v>
      </c>
      <c r="AD215" s="35">
        <f t="shared" si="293"/>
        <v>5199</v>
      </c>
      <c r="AE215" s="28">
        <f t="shared" si="14"/>
        <v>1</v>
      </c>
      <c r="AF215" s="29">
        <f t="shared" si="294"/>
        <v>26</v>
      </c>
      <c r="AG215" s="29">
        <f t="shared" si="295"/>
        <v>39</v>
      </c>
      <c r="AH215" s="35">
        <f t="shared" si="296"/>
        <v>0</v>
      </c>
      <c r="AI215" s="34">
        <f t="shared" si="252"/>
        <v>-5792</v>
      </c>
      <c r="AJ215" s="34">
        <f t="shared" si="253"/>
        <v>-40550</v>
      </c>
      <c r="AK215" s="30" t="str">
        <f t="shared" si="297"/>
        <v/>
      </c>
      <c r="AL215" s="35">
        <f t="shared" si="298"/>
        <v>0</v>
      </c>
      <c r="AM215" s="35">
        <f t="shared" si="299"/>
        <v>56</v>
      </c>
      <c r="AN215" s="35">
        <f t="shared" si="300"/>
        <v>56</v>
      </c>
      <c r="AO215" s="35">
        <f t="shared" si="301"/>
        <v>0</v>
      </c>
      <c r="AP215" s="35">
        <f t="shared" si="302"/>
        <v>20.577777777777779</v>
      </c>
      <c r="AQ215" s="35">
        <f t="shared" si="303"/>
        <v>0</v>
      </c>
      <c r="AR215" s="28">
        <f t="shared" si="20"/>
        <v>0</v>
      </c>
      <c r="AS215" s="29">
        <f t="shared" si="304"/>
        <v>0</v>
      </c>
      <c r="AT215" s="29">
        <f t="shared" si="305"/>
        <v>0</v>
      </c>
      <c r="AU215" s="35">
        <f t="shared" si="306"/>
        <v>-8</v>
      </c>
      <c r="AV215" s="28">
        <f t="shared" si="24"/>
        <v>-1</v>
      </c>
      <c r="AW215" s="29">
        <f t="shared" si="307"/>
        <v>59</v>
      </c>
      <c r="AX215" s="29">
        <f t="shared" si="308"/>
        <v>52</v>
      </c>
      <c r="AY215" s="35">
        <f t="shared" si="309"/>
        <v>-2</v>
      </c>
      <c r="AZ215" s="28">
        <f t="shared" si="28"/>
        <v>-1</v>
      </c>
      <c r="BA215" s="29">
        <f t="shared" si="310"/>
        <v>59</v>
      </c>
      <c r="BB215" s="29">
        <f t="shared" si="311"/>
        <v>58</v>
      </c>
      <c r="BC215" s="35">
        <f t="shared" si="312"/>
        <v>0</v>
      </c>
      <c r="BD215" s="30" t="str">
        <f>IF($T215=BD$1,MAX(BD$2:BD214)+$AK215,"")</f>
        <v/>
      </c>
      <c r="BE215" s="30" t="str">
        <f>IF($T215=BE$1,MAX(BE$2:BE214)+$AK215,"")</f>
        <v/>
      </c>
      <c r="BF215" s="30" t="str">
        <f>IF($T215=BF$1,MAX(BF$2:BF214)+$AK215,"")</f>
        <v/>
      </c>
      <c r="BG215" s="30" t="str">
        <f>IF($T215=BG$1,MAX(BG$2:BG214)+$AK215,"")</f>
        <v/>
      </c>
      <c r="BH215" s="30" t="str">
        <f>IF($T215=BH$1,MAX(BH$2:BH214)+$AK215,"")</f>
        <v/>
      </c>
      <c r="BI215" s="30" t="str">
        <f>IF($T215=BI$1,MAX(BI$2:BI214)+$AK215,"")</f>
        <v/>
      </c>
      <c r="BJ215" s="30" t="str">
        <f>IF($T215=BJ$1,MAX(BJ$2:BJ214)+$AK215,"")</f>
        <v/>
      </c>
      <c r="BK215" s="30" t="str">
        <f>IF($T215=BK$1,MAX(BK$2:BK214)+$AK215,"")</f>
        <v/>
      </c>
      <c r="BL215" s="30" t="str">
        <f>IF($T215=BL$1,MAX(BL$2:BL214)+$AK215,"")</f>
        <v/>
      </c>
      <c r="BM215" s="30" t="str">
        <f>IF($T215=BM$1,MAX(BM$2:BM214)+$AK215,"")</f>
        <v/>
      </c>
      <c r="BN215" s="30" t="str">
        <f>IF($T215=BN$1,MAX(BN$2:BN214)+$AK215,"")</f>
        <v/>
      </c>
      <c r="BO215" s="30" t="str">
        <f>IF($T215=BO$1,MAX(BO$2:BO214)+$AK215,"")</f>
        <v/>
      </c>
      <c r="BP215" s="30" t="str">
        <f>IF($T215=BP$1,MAX(BP$2:BP214)+$AK215,"")</f>
        <v/>
      </c>
      <c r="BQ215" s="30" t="str">
        <f>IF($T215=BQ$1,MAX(BQ$2:BQ214)+$AK215,"")</f>
        <v/>
      </c>
      <c r="BR215" s="30" t="str">
        <f>IF($T215=BR$1,MAX(BR$2:BR214)+$AK215,"")</f>
        <v/>
      </c>
      <c r="BS215" s="30" t="str">
        <f>IF($T215=BS$1,MAX(BS$2:BS214)+$AK215,"")</f>
        <v/>
      </c>
      <c r="BT215" s="30" t="str">
        <f>IF($T215=BT$1,MAX(BT$2:BT214)+$AK215,"")</f>
        <v/>
      </c>
    </row>
    <row r="216" spans="1:72" x14ac:dyDescent="0.2">
      <c r="A216" s="71">
        <f t="shared" si="279"/>
        <v>17511</v>
      </c>
      <c r="B216" s="23">
        <f t="shared" si="274"/>
        <v>0</v>
      </c>
      <c r="C216" s="29" t="str">
        <f t="shared" si="280"/>
        <v/>
      </c>
      <c r="K216" s="99"/>
      <c r="L216" s="31" t="str">
        <f t="shared" si="273"/>
        <v/>
      </c>
      <c r="M216" s="30" t="str">
        <f t="shared" si="313"/>
        <v/>
      </c>
      <c r="N216" s="32" t="str">
        <f t="shared" si="281"/>
        <v/>
      </c>
      <c r="O216" s="32" t="str">
        <f t="shared" si="282"/>
        <v/>
      </c>
      <c r="P216" s="33" t="str">
        <f t="shared" si="283"/>
        <v/>
      </c>
      <c r="R216" s="30" t="str">
        <f t="shared" si="284"/>
        <v/>
      </c>
      <c r="U216" s="30" t="str">
        <f t="shared" si="238"/>
        <v/>
      </c>
      <c r="V216" s="32" t="str">
        <f t="shared" si="285"/>
        <v/>
      </c>
      <c r="W216" s="32" t="str">
        <f t="shared" si="286"/>
        <v/>
      </c>
      <c r="X216" s="28">
        <f t="shared" si="287"/>
        <v>11</v>
      </c>
      <c r="Y216" s="29">
        <f t="shared" si="288"/>
        <v>33</v>
      </c>
      <c r="Z216" s="29">
        <f t="shared" si="289"/>
        <v>17</v>
      </c>
      <c r="AA216" s="35" t="str">
        <f t="shared" si="290"/>
        <v/>
      </c>
      <c r="AB216" s="35">
        <f t="shared" si="291"/>
        <v>8</v>
      </c>
      <c r="AC216" s="35">
        <f t="shared" si="292"/>
        <v>41597</v>
      </c>
      <c r="AD216" s="35">
        <f t="shared" si="293"/>
        <v>5199</v>
      </c>
      <c r="AE216" s="28">
        <f t="shared" si="14"/>
        <v>1</v>
      </c>
      <c r="AF216" s="29">
        <f t="shared" si="294"/>
        <v>26</v>
      </c>
      <c r="AG216" s="29">
        <f t="shared" si="295"/>
        <v>39</v>
      </c>
      <c r="AH216" s="35">
        <f t="shared" si="296"/>
        <v>0</v>
      </c>
      <c r="AI216" s="34">
        <f t="shared" si="252"/>
        <v>-5792</v>
      </c>
      <c r="AJ216" s="34">
        <f t="shared" si="253"/>
        <v>-40550</v>
      </c>
      <c r="AK216" s="30" t="str">
        <f t="shared" si="297"/>
        <v/>
      </c>
      <c r="AL216" s="35">
        <f t="shared" si="298"/>
        <v>0</v>
      </c>
      <c r="AM216" s="35">
        <f t="shared" si="299"/>
        <v>56</v>
      </c>
      <c r="AN216" s="35">
        <f t="shared" si="300"/>
        <v>56</v>
      </c>
      <c r="AO216" s="35">
        <f t="shared" si="301"/>
        <v>0</v>
      </c>
      <c r="AP216" s="35">
        <f t="shared" si="302"/>
        <v>20.577777777777779</v>
      </c>
      <c r="AQ216" s="35">
        <f t="shared" si="303"/>
        <v>0</v>
      </c>
      <c r="AR216" s="28">
        <f t="shared" si="20"/>
        <v>0</v>
      </c>
      <c r="AS216" s="29">
        <f t="shared" si="304"/>
        <v>0</v>
      </c>
      <c r="AT216" s="29">
        <f t="shared" si="305"/>
        <v>0</v>
      </c>
      <c r="AU216" s="35">
        <f t="shared" si="306"/>
        <v>-8</v>
      </c>
      <c r="AV216" s="28">
        <f t="shared" si="24"/>
        <v>-1</v>
      </c>
      <c r="AW216" s="29">
        <f t="shared" si="307"/>
        <v>59</v>
      </c>
      <c r="AX216" s="29">
        <f t="shared" si="308"/>
        <v>52</v>
      </c>
      <c r="AY216" s="35">
        <f t="shared" si="309"/>
        <v>-2</v>
      </c>
      <c r="AZ216" s="28">
        <f t="shared" si="28"/>
        <v>-1</v>
      </c>
      <c r="BA216" s="29">
        <f t="shared" si="310"/>
        <v>59</v>
      </c>
      <c r="BB216" s="29">
        <f t="shared" si="311"/>
        <v>58</v>
      </c>
      <c r="BC216" s="35">
        <f t="shared" si="312"/>
        <v>0</v>
      </c>
      <c r="BD216" s="30" t="str">
        <f>IF($T216=BD$1,MAX(BD$2:BD215)+$AK216,"")</f>
        <v/>
      </c>
      <c r="BE216" s="30" t="str">
        <f>IF($T216=BE$1,MAX(BE$2:BE215)+$AK216,"")</f>
        <v/>
      </c>
      <c r="BF216" s="30" t="str">
        <f>IF($T216=BF$1,MAX(BF$2:BF215)+$AK216,"")</f>
        <v/>
      </c>
      <c r="BG216" s="30" t="str">
        <f>IF($T216=BG$1,MAX(BG$2:BG215)+$AK216,"")</f>
        <v/>
      </c>
      <c r="BH216" s="30" t="str">
        <f>IF($T216=BH$1,MAX(BH$2:BH215)+$AK216,"")</f>
        <v/>
      </c>
      <c r="BI216" s="30" t="str">
        <f>IF($T216=BI$1,MAX(BI$2:BI215)+$AK216,"")</f>
        <v/>
      </c>
      <c r="BJ216" s="30" t="str">
        <f>IF($T216=BJ$1,MAX(BJ$2:BJ215)+$AK216,"")</f>
        <v/>
      </c>
      <c r="BK216" s="30" t="str">
        <f>IF($T216=BK$1,MAX(BK$2:BK215)+$AK216,"")</f>
        <v/>
      </c>
      <c r="BL216" s="30" t="str">
        <f>IF($T216=BL$1,MAX(BL$2:BL215)+$AK216,"")</f>
        <v/>
      </c>
      <c r="BM216" s="30" t="str">
        <f>IF($T216=BM$1,MAX(BM$2:BM215)+$AK216,"")</f>
        <v/>
      </c>
      <c r="BN216" s="30" t="str">
        <f>IF($T216=BN$1,MAX(BN$2:BN215)+$AK216,"")</f>
        <v/>
      </c>
      <c r="BO216" s="30" t="str">
        <f>IF($T216=BO$1,MAX(BO$2:BO215)+$AK216,"")</f>
        <v/>
      </c>
      <c r="BP216" s="30" t="str">
        <f>IF($T216=BP$1,MAX(BP$2:BP215)+$AK216,"")</f>
        <v/>
      </c>
      <c r="BQ216" s="30" t="str">
        <f>IF($T216=BQ$1,MAX(BQ$2:BQ215)+$AK216,"")</f>
        <v/>
      </c>
      <c r="BR216" s="30" t="str">
        <f>IF($T216=BR$1,MAX(BR$2:BR215)+$AK216,"")</f>
        <v/>
      </c>
      <c r="BS216" s="30" t="str">
        <f>IF($T216=BS$1,MAX(BS$2:BS215)+$AK216,"")</f>
        <v/>
      </c>
      <c r="BT216" s="30" t="str">
        <f>IF($T216=BT$1,MAX(BT$2:BT215)+$AK216,"")</f>
        <v/>
      </c>
    </row>
    <row r="217" spans="1:72" x14ac:dyDescent="0.2">
      <c r="A217" s="71">
        <f t="shared" si="279"/>
        <v>17611</v>
      </c>
      <c r="B217" s="23">
        <f t="shared" si="274"/>
        <v>0</v>
      </c>
      <c r="C217" s="29" t="str">
        <f t="shared" si="280"/>
        <v/>
      </c>
      <c r="K217" s="99"/>
      <c r="L217" s="31" t="str">
        <f t="shared" si="273"/>
        <v/>
      </c>
      <c r="M217" s="30" t="str">
        <f t="shared" si="313"/>
        <v/>
      </c>
      <c r="N217" s="32" t="str">
        <f t="shared" si="281"/>
        <v/>
      </c>
      <c r="O217" s="32" t="str">
        <f t="shared" si="282"/>
        <v/>
      </c>
      <c r="P217" s="33" t="str">
        <f t="shared" si="283"/>
        <v/>
      </c>
      <c r="R217" s="30" t="str">
        <f t="shared" si="284"/>
        <v/>
      </c>
      <c r="U217" s="30" t="str">
        <f t="shared" si="238"/>
        <v/>
      </c>
      <c r="V217" s="32" t="str">
        <f t="shared" si="285"/>
        <v/>
      </c>
      <c r="W217" s="32" t="str">
        <f t="shared" si="286"/>
        <v/>
      </c>
      <c r="X217" s="28">
        <f t="shared" si="287"/>
        <v>11</v>
      </c>
      <c r="Y217" s="29">
        <f t="shared" si="288"/>
        <v>33</v>
      </c>
      <c r="Z217" s="29">
        <f t="shared" si="289"/>
        <v>17</v>
      </c>
      <c r="AA217" s="35" t="str">
        <f t="shared" si="290"/>
        <v/>
      </c>
      <c r="AB217" s="35">
        <f t="shared" si="291"/>
        <v>8</v>
      </c>
      <c r="AC217" s="35">
        <f t="shared" si="292"/>
        <v>41597</v>
      </c>
      <c r="AD217" s="35">
        <f t="shared" si="293"/>
        <v>5199</v>
      </c>
      <c r="AE217" s="28">
        <f t="shared" si="14"/>
        <v>1</v>
      </c>
      <c r="AF217" s="29">
        <f t="shared" si="294"/>
        <v>26</v>
      </c>
      <c r="AG217" s="29">
        <f t="shared" si="295"/>
        <v>39</v>
      </c>
      <c r="AH217" s="35">
        <f t="shared" si="296"/>
        <v>0</v>
      </c>
      <c r="AI217" s="34">
        <f t="shared" si="252"/>
        <v>-5792</v>
      </c>
      <c r="AJ217" s="34">
        <f t="shared" si="253"/>
        <v>-40550</v>
      </c>
      <c r="AK217" s="30" t="str">
        <f t="shared" si="297"/>
        <v/>
      </c>
      <c r="AL217" s="35">
        <f t="shared" si="298"/>
        <v>0</v>
      </c>
      <c r="AM217" s="35">
        <f t="shared" si="299"/>
        <v>56</v>
      </c>
      <c r="AN217" s="35">
        <f t="shared" si="300"/>
        <v>56</v>
      </c>
      <c r="AO217" s="35">
        <f t="shared" si="301"/>
        <v>0</v>
      </c>
      <c r="AP217" s="35">
        <f t="shared" si="302"/>
        <v>20.577777777777779</v>
      </c>
      <c r="AQ217" s="35">
        <f t="shared" si="303"/>
        <v>0</v>
      </c>
      <c r="AR217" s="28">
        <f t="shared" si="20"/>
        <v>0</v>
      </c>
      <c r="AS217" s="29">
        <f t="shared" si="304"/>
        <v>0</v>
      </c>
      <c r="AT217" s="29">
        <f t="shared" si="305"/>
        <v>0</v>
      </c>
      <c r="AU217" s="35">
        <f t="shared" si="306"/>
        <v>-8</v>
      </c>
      <c r="AV217" s="28">
        <f t="shared" si="24"/>
        <v>-1</v>
      </c>
      <c r="AW217" s="29">
        <f t="shared" si="307"/>
        <v>59</v>
      </c>
      <c r="AX217" s="29">
        <f t="shared" si="308"/>
        <v>52</v>
      </c>
      <c r="AY217" s="35">
        <f t="shared" si="309"/>
        <v>-2</v>
      </c>
      <c r="AZ217" s="28">
        <f t="shared" si="28"/>
        <v>-1</v>
      </c>
      <c r="BA217" s="29">
        <f t="shared" si="310"/>
        <v>59</v>
      </c>
      <c r="BB217" s="29">
        <f t="shared" si="311"/>
        <v>58</v>
      </c>
      <c r="BC217" s="35">
        <f t="shared" si="312"/>
        <v>0</v>
      </c>
      <c r="BD217" s="30" t="str">
        <f>IF($T217=BD$1,MAX(BD$2:BD216)+$AK217,"")</f>
        <v/>
      </c>
      <c r="BE217" s="30" t="str">
        <f>IF($T217=BE$1,MAX(BE$2:BE216)+$AK217,"")</f>
        <v/>
      </c>
      <c r="BF217" s="30" t="str">
        <f>IF($T217=BF$1,MAX(BF$2:BF216)+$AK217,"")</f>
        <v/>
      </c>
      <c r="BG217" s="30" t="str">
        <f>IF($T217=BG$1,MAX(BG$2:BG216)+$AK217,"")</f>
        <v/>
      </c>
      <c r="BH217" s="30" t="str">
        <f>IF($T217=BH$1,MAX(BH$2:BH216)+$AK217,"")</f>
        <v/>
      </c>
      <c r="BI217" s="30" t="str">
        <f>IF($T217=BI$1,MAX(BI$2:BI216)+$AK217,"")</f>
        <v/>
      </c>
      <c r="BJ217" s="30" t="str">
        <f>IF($T217=BJ$1,MAX(BJ$2:BJ216)+$AK217,"")</f>
        <v/>
      </c>
      <c r="BK217" s="30" t="str">
        <f>IF($T217=BK$1,MAX(BK$2:BK216)+$AK217,"")</f>
        <v/>
      </c>
      <c r="BL217" s="30" t="str">
        <f>IF($T217=BL$1,MAX(BL$2:BL216)+$AK217,"")</f>
        <v/>
      </c>
      <c r="BM217" s="30" t="str">
        <f>IF($T217=BM$1,MAX(BM$2:BM216)+$AK217,"")</f>
        <v/>
      </c>
      <c r="BN217" s="30" t="str">
        <f>IF($T217=BN$1,MAX(BN$2:BN216)+$AK217,"")</f>
        <v/>
      </c>
      <c r="BO217" s="30" t="str">
        <f>IF($T217=BO$1,MAX(BO$2:BO216)+$AK217,"")</f>
        <v/>
      </c>
      <c r="BP217" s="30" t="str">
        <f>IF($T217=BP$1,MAX(BP$2:BP216)+$AK217,"")</f>
        <v/>
      </c>
      <c r="BQ217" s="30" t="str">
        <f>IF($T217=BQ$1,MAX(BQ$2:BQ216)+$AK217,"")</f>
        <v/>
      </c>
      <c r="BR217" s="30" t="str">
        <f>IF($T217=BR$1,MAX(BR$2:BR216)+$AK217,"")</f>
        <v/>
      </c>
      <c r="BS217" s="30" t="str">
        <f>IF($T217=BS$1,MAX(BS$2:BS216)+$AK217,"")</f>
        <v/>
      </c>
      <c r="BT217" s="30" t="str">
        <f>IF($T217=BT$1,MAX(BT$2:BT216)+$AK217,"")</f>
        <v/>
      </c>
    </row>
    <row r="218" spans="1:72" x14ac:dyDescent="0.2">
      <c r="A218" s="71">
        <f t="shared" si="279"/>
        <v>17711</v>
      </c>
      <c r="B218" s="23">
        <f t="shared" si="274"/>
        <v>0</v>
      </c>
      <c r="C218" s="29" t="str">
        <f t="shared" si="280"/>
        <v/>
      </c>
      <c r="K218" s="99"/>
      <c r="L218" s="31" t="str">
        <f t="shared" si="273"/>
        <v/>
      </c>
      <c r="M218" s="30" t="str">
        <f t="shared" si="313"/>
        <v/>
      </c>
      <c r="N218" s="32" t="str">
        <f t="shared" si="281"/>
        <v/>
      </c>
      <c r="O218" s="32" t="str">
        <f t="shared" si="282"/>
        <v/>
      </c>
      <c r="P218" s="33" t="str">
        <f t="shared" si="283"/>
        <v/>
      </c>
      <c r="R218" s="30" t="str">
        <f t="shared" si="284"/>
        <v/>
      </c>
      <c r="U218" s="30" t="str">
        <f t="shared" si="238"/>
        <v/>
      </c>
      <c r="V218" s="32" t="str">
        <f t="shared" si="285"/>
        <v/>
      </c>
      <c r="W218" s="32" t="str">
        <f t="shared" si="286"/>
        <v/>
      </c>
      <c r="X218" s="28">
        <f t="shared" si="287"/>
        <v>11</v>
      </c>
      <c r="Y218" s="29">
        <f t="shared" si="288"/>
        <v>33</v>
      </c>
      <c r="Z218" s="29">
        <f t="shared" si="289"/>
        <v>17</v>
      </c>
      <c r="AA218" s="35" t="str">
        <f t="shared" si="290"/>
        <v/>
      </c>
      <c r="AB218" s="35">
        <f t="shared" si="291"/>
        <v>8</v>
      </c>
      <c r="AC218" s="35">
        <f t="shared" si="292"/>
        <v>41597</v>
      </c>
      <c r="AD218" s="35">
        <f t="shared" si="293"/>
        <v>5199</v>
      </c>
      <c r="AE218" s="28">
        <f t="shared" si="14"/>
        <v>1</v>
      </c>
      <c r="AF218" s="29">
        <f t="shared" si="294"/>
        <v>26</v>
      </c>
      <c r="AG218" s="29">
        <f t="shared" si="295"/>
        <v>39</v>
      </c>
      <c r="AH218" s="35">
        <f t="shared" si="296"/>
        <v>0</v>
      </c>
      <c r="AI218" s="34">
        <f t="shared" si="252"/>
        <v>-5792</v>
      </c>
      <c r="AJ218" s="34">
        <f t="shared" si="253"/>
        <v>-40550</v>
      </c>
      <c r="AK218" s="30" t="str">
        <f t="shared" si="297"/>
        <v/>
      </c>
      <c r="AL218" s="35">
        <f t="shared" si="298"/>
        <v>0</v>
      </c>
      <c r="AM218" s="35">
        <f t="shared" si="299"/>
        <v>56</v>
      </c>
      <c r="AN218" s="35">
        <f t="shared" si="300"/>
        <v>56</v>
      </c>
      <c r="AO218" s="35">
        <f t="shared" si="301"/>
        <v>0</v>
      </c>
      <c r="AP218" s="35">
        <f t="shared" si="302"/>
        <v>20.577777777777779</v>
      </c>
      <c r="AQ218" s="35">
        <f t="shared" si="303"/>
        <v>0</v>
      </c>
      <c r="AR218" s="28">
        <f t="shared" si="20"/>
        <v>0</v>
      </c>
      <c r="AS218" s="29">
        <f t="shared" si="304"/>
        <v>0</v>
      </c>
      <c r="AT218" s="29">
        <f t="shared" si="305"/>
        <v>0</v>
      </c>
      <c r="AU218" s="35">
        <f t="shared" si="306"/>
        <v>-8</v>
      </c>
      <c r="AV218" s="28">
        <f t="shared" si="24"/>
        <v>-1</v>
      </c>
      <c r="AW218" s="29">
        <f t="shared" si="307"/>
        <v>59</v>
      </c>
      <c r="AX218" s="29">
        <f t="shared" si="308"/>
        <v>52</v>
      </c>
      <c r="AY218" s="35">
        <f t="shared" si="309"/>
        <v>-2</v>
      </c>
      <c r="AZ218" s="28">
        <f t="shared" si="28"/>
        <v>-1</v>
      </c>
      <c r="BA218" s="29">
        <f t="shared" si="310"/>
        <v>59</v>
      </c>
      <c r="BB218" s="29">
        <f t="shared" si="311"/>
        <v>58</v>
      </c>
      <c r="BC218" s="35">
        <f t="shared" si="312"/>
        <v>0</v>
      </c>
      <c r="BD218" s="30" t="str">
        <f>IF($T218=BD$1,MAX(BD$2:BD217)+$AK218,"")</f>
        <v/>
      </c>
      <c r="BE218" s="30" t="str">
        <f>IF($T218=BE$1,MAX(BE$2:BE217)+$AK218,"")</f>
        <v/>
      </c>
      <c r="BF218" s="30" t="str">
        <f>IF($T218=BF$1,MAX(BF$2:BF217)+$AK218,"")</f>
        <v/>
      </c>
      <c r="BG218" s="30" t="str">
        <f>IF($T218=BG$1,MAX(BG$2:BG217)+$AK218,"")</f>
        <v/>
      </c>
      <c r="BH218" s="30" t="str">
        <f>IF($T218=BH$1,MAX(BH$2:BH217)+$AK218,"")</f>
        <v/>
      </c>
      <c r="BI218" s="30" t="str">
        <f>IF($T218=BI$1,MAX(BI$2:BI217)+$AK218,"")</f>
        <v/>
      </c>
      <c r="BJ218" s="30" t="str">
        <f>IF($T218=BJ$1,MAX(BJ$2:BJ217)+$AK218,"")</f>
        <v/>
      </c>
      <c r="BK218" s="30" t="str">
        <f>IF($T218=BK$1,MAX(BK$2:BK217)+$AK218,"")</f>
        <v/>
      </c>
      <c r="BL218" s="30" t="str">
        <f>IF($T218=BL$1,MAX(BL$2:BL217)+$AK218,"")</f>
        <v/>
      </c>
      <c r="BM218" s="30" t="str">
        <f>IF($T218=BM$1,MAX(BM$2:BM217)+$AK218,"")</f>
        <v/>
      </c>
      <c r="BN218" s="30" t="str">
        <f>IF($T218=BN$1,MAX(BN$2:BN217)+$AK218,"")</f>
        <v/>
      </c>
      <c r="BO218" s="30" t="str">
        <f>IF($T218=BO$1,MAX(BO$2:BO217)+$AK218,"")</f>
        <v/>
      </c>
      <c r="BP218" s="30" t="str">
        <f>IF($T218=BP$1,MAX(BP$2:BP217)+$AK218,"")</f>
        <v/>
      </c>
      <c r="BQ218" s="30" t="str">
        <f>IF($T218=BQ$1,MAX(BQ$2:BQ217)+$AK218,"")</f>
        <v/>
      </c>
      <c r="BR218" s="30" t="str">
        <f>IF($T218=BR$1,MAX(BR$2:BR217)+$AK218,"")</f>
        <v/>
      </c>
      <c r="BS218" s="30" t="str">
        <f>IF($T218=BS$1,MAX(BS$2:BS217)+$AK218,"")</f>
        <v/>
      </c>
      <c r="BT218" s="30" t="str">
        <f>IF($T218=BT$1,MAX(BT$2:BT217)+$AK218,"")</f>
        <v/>
      </c>
    </row>
    <row r="219" spans="1:72" x14ac:dyDescent="0.2">
      <c r="A219" s="71">
        <f t="shared" si="279"/>
        <v>17811</v>
      </c>
      <c r="B219" s="23">
        <f t="shared" si="274"/>
        <v>0</v>
      </c>
      <c r="C219" s="29" t="str">
        <f t="shared" si="280"/>
        <v/>
      </c>
      <c r="K219" s="99"/>
      <c r="L219" s="31" t="str">
        <f t="shared" si="273"/>
        <v/>
      </c>
      <c r="M219" s="30" t="str">
        <f t="shared" si="313"/>
        <v/>
      </c>
      <c r="N219" s="32" t="str">
        <f t="shared" si="281"/>
        <v/>
      </c>
      <c r="O219" s="32" t="str">
        <f t="shared" si="282"/>
        <v/>
      </c>
      <c r="P219" s="33" t="str">
        <f t="shared" si="283"/>
        <v/>
      </c>
      <c r="R219" s="30" t="str">
        <f t="shared" si="284"/>
        <v/>
      </c>
      <c r="U219" s="30" t="str">
        <f t="shared" si="238"/>
        <v/>
      </c>
      <c r="V219" s="32" t="str">
        <f t="shared" si="285"/>
        <v/>
      </c>
      <c r="W219" s="32" t="str">
        <f t="shared" si="286"/>
        <v/>
      </c>
      <c r="X219" s="28">
        <f t="shared" si="287"/>
        <v>11</v>
      </c>
      <c r="Y219" s="29">
        <f t="shared" si="288"/>
        <v>33</v>
      </c>
      <c r="Z219" s="29">
        <f t="shared" si="289"/>
        <v>17</v>
      </c>
      <c r="AA219" s="35" t="str">
        <f t="shared" si="290"/>
        <v/>
      </c>
      <c r="AB219" s="35">
        <f t="shared" si="291"/>
        <v>8</v>
      </c>
      <c r="AC219" s="35">
        <f t="shared" si="292"/>
        <v>41597</v>
      </c>
      <c r="AD219" s="35">
        <f t="shared" si="293"/>
        <v>5199</v>
      </c>
      <c r="AE219" s="28">
        <f t="shared" si="14"/>
        <v>1</v>
      </c>
      <c r="AF219" s="29">
        <f t="shared" si="294"/>
        <v>26</v>
      </c>
      <c r="AG219" s="29">
        <f t="shared" si="295"/>
        <v>39</v>
      </c>
      <c r="AH219" s="35">
        <f t="shared" si="296"/>
        <v>0</v>
      </c>
      <c r="AI219" s="34">
        <f t="shared" si="252"/>
        <v>-5792</v>
      </c>
      <c r="AJ219" s="34">
        <f t="shared" si="253"/>
        <v>-40550</v>
      </c>
      <c r="AK219" s="30" t="str">
        <f t="shared" si="297"/>
        <v/>
      </c>
      <c r="AL219" s="35">
        <f t="shared" si="298"/>
        <v>0</v>
      </c>
      <c r="AM219" s="35">
        <f t="shared" si="299"/>
        <v>56</v>
      </c>
      <c r="AN219" s="35">
        <f t="shared" si="300"/>
        <v>56</v>
      </c>
      <c r="AO219" s="35">
        <f t="shared" si="301"/>
        <v>0</v>
      </c>
      <c r="AP219" s="35">
        <f t="shared" si="302"/>
        <v>20.577777777777779</v>
      </c>
      <c r="AQ219" s="35">
        <f t="shared" si="303"/>
        <v>0</v>
      </c>
      <c r="AR219" s="28">
        <f t="shared" si="20"/>
        <v>0</v>
      </c>
      <c r="AS219" s="29">
        <f t="shared" si="304"/>
        <v>0</v>
      </c>
      <c r="AT219" s="29">
        <f t="shared" si="305"/>
        <v>0</v>
      </c>
      <c r="AU219" s="35">
        <f t="shared" si="306"/>
        <v>-8</v>
      </c>
      <c r="AV219" s="28">
        <f t="shared" si="24"/>
        <v>-1</v>
      </c>
      <c r="AW219" s="29">
        <f t="shared" si="307"/>
        <v>59</v>
      </c>
      <c r="AX219" s="29">
        <f t="shared" si="308"/>
        <v>52</v>
      </c>
      <c r="AY219" s="35">
        <f t="shared" si="309"/>
        <v>-2</v>
      </c>
      <c r="AZ219" s="28">
        <f t="shared" si="28"/>
        <v>-1</v>
      </c>
      <c r="BA219" s="29">
        <f t="shared" si="310"/>
        <v>59</v>
      </c>
      <c r="BB219" s="29">
        <f t="shared" si="311"/>
        <v>58</v>
      </c>
      <c r="BC219" s="35">
        <f t="shared" si="312"/>
        <v>0</v>
      </c>
      <c r="BD219" s="30" t="str">
        <f>IF($T219=BD$1,MAX(BD$2:BD218)+$AK219,"")</f>
        <v/>
      </c>
      <c r="BE219" s="30" t="str">
        <f>IF($T219=BE$1,MAX(BE$2:BE218)+$AK219,"")</f>
        <v/>
      </c>
      <c r="BF219" s="30" t="str">
        <f>IF($T219=BF$1,MAX(BF$2:BF218)+$AK219,"")</f>
        <v/>
      </c>
      <c r="BG219" s="30" t="str">
        <f>IF($T219=BG$1,MAX(BG$2:BG218)+$AK219,"")</f>
        <v/>
      </c>
      <c r="BH219" s="30" t="str">
        <f>IF($T219=BH$1,MAX(BH$2:BH218)+$AK219,"")</f>
        <v/>
      </c>
      <c r="BI219" s="30" t="str">
        <f>IF($T219=BI$1,MAX(BI$2:BI218)+$AK219,"")</f>
        <v/>
      </c>
      <c r="BJ219" s="30" t="str">
        <f>IF($T219=BJ$1,MAX(BJ$2:BJ218)+$AK219,"")</f>
        <v/>
      </c>
      <c r="BK219" s="30" t="str">
        <f>IF($T219=BK$1,MAX(BK$2:BK218)+$AK219,"")</f>
        <v/>
      </c>
      <c r="BL219" s="30" t="str">
        <f>IF($T219=BL$1,MAX(BL$2:BL218)+$AK219,"")</f>
        <v/>
      </c>
      <c r="BM219" s="30" t="str">
        <f>IF($T219=BM$1,MAX(BM$2:BM218)+$AK219,"")</f>
        <v/>
      </c>
      <c r="BN219" s="30" t="str">
        <f>IF($T219=BN$1,MAX(BN$2:BN218)+$AK219,"")</f>
        <v/>
      </c>
      <c r="BO219" s="30" t="str">
        <f>IF($T219=BO$1,MAX(BO$2:BO218)+$AK219,"")</f>
        <v/>
      </c>
      <c r="BP219" s="30" t="str">
        <f>IF($T219=BP$1,MAX(BP$2:BP218)+$AK219,"")</f>
        <v/>
      </c>
      <c r="BQ219" s="30" t="str">
        <f>IF($T219=BQ$1,MAX(BQ$2:BQ218)+$AK219,"")</f>
        <v/>
      </c>
      <c r="BR219" s="30" t="str">
        <f>IF($T219=BR$1,MAX(BR$2:BR218)+$AK219,"")</f>
        <v/>
      </c>
      <c r="BS219" s="30" t="str">
        <f>IF($T219=BS$1,MAX(BS$2:BS218)+$AK219,"")</f>
        <v/>
      </c>
      <c r="BT219" s="30" t="str">
        <f>IF($T219=BT$1,MAX(BT$2:BT218)+$AK219,"")</f>
        <v/>
      </c>
    </row>
    <row r="220" spans="1:72" x14ac:dyDescent="0.2">
      <c r="A220" s="71">
        <f t="shared" si="279"/>
        <v>17911</v>
      </c>
      <c r="B220" s="23">
        <f t="shared" si="274"/>
        <v>0</v>
      </c>
      <c r="C220" s="29" t="str">
        <f t="shared" si="280"/>
        <v/>
      </c>
      <c r="K220" s="99"/>
      <c r="L220" s="31" t="str">
        <f t="shared" si="273"/>
        <v/>
      </c>
      <c r="M220" s="30" t="str">
        <f t="shared" si="313"/>
        <v/>
      </c>
      <c r="N220" s="32" t="str">
        <f t="shared" si="281"/>
        <v/>
      </c>
      <c r="O220" s="32" t="str">
        <f t="shared" si="282"/>
        <v/>
      </c>
      <c r="P220" s="33" t="str">
        <f t="shared" si="283"/>
        <v/>
      </c>
      <c r="R220" s="30" t="str">
        <f t="shared" si="284"/>
        <v/>
      </c>
      <c r="U220" s="30" t="str">
        <f t="shared" si="238"/>
        <v/>
      </c>
      <c r="V220" s="32" t="str">
        <f t="shared" si="285"/>
        <v/>
      </c>
      <c r="W220" s="32" t="str">
        <f t="shared" si="286"/>
        <v/>
      </c>
      <c r="X220" s="28">
        <f t="shared" si="287"/>
        <v>11</v>
      </c>
      <c r="Y220" s="29">
        <f t="shared" si="288"/>
        <v>33</v>
      </c>
      <c r="Z220" s="29">
        <f t="shared" si="289"/>
        <v>17</v>
      </c>
      <c r="AA220" s="35" t="str">
        <f t="shared" si="290"/>
        <v/>
      </c>
      <c r="AB220" s="35">
        <f t="shared" si="291"/>
        <v>8</v>
      </c>
      <c r="AC220" s="35">
        <f t="shared" si="292"/>
        <v>41597</v>
      </c>
      <c r="AD220" s="35">
        <f t="shared" si="293"/>
        <v>5199</v>
      </c>
      <c r="AE220" s="28">
        <f t="shared" si="14"/>
        <v>1</v>
      </c>
      <c r="AF220" s="29">
        <f t="shared" si="294"/>
        <v>26</v>
      </c>
      <c r="AG220" s="29">
        <f t="shared" si="295"/>
        <v>39</v>
      </c>
      <c r="AH220" s="35">
        <f t="shared" si="296"/>
        <v>0</v>
      </c>
      <c r="AI220" s="34">
        <f t="shared" si="252"/>
        <v>-5792</v>
      </c>
      <c r="AJ220" s="34">
        <f t="shared" si="253"/>
        <v>-40550</v>
      </c>
      <c r="AK220" s="30" t="str">
        <f t="shared" si="297"/>
        <v/>
      </c>
      <c r="AL220" s="35">
        <f t="shared" si="298"/>
        <v>0</v>
      </c>
      <c r="AM220" s="35">
        <f t="shared" si="299"/>
        <v>56</v>
      </c>
      <c r="AN220" s="35">
        <f t="shared" si="300"/>
        <v>56</v>
      </c>
      <c r="AO220" s="35">
        <f t="shared" si="301"/>
        <v>0</v>
      </c>
      <c r="AP220" s="35">
        <f t="shared" si="302"/>
        <v>20.577777777777779</v>
      </c>
      <c r="AQ220" s="35">
        <f t="shared" si="303"/>
        <v>0</v>
      </c>
      <c r="AR220" s="28">
        <f t="shared" si="20"/>
        <v>0</v>
      </c>
      <c r="AS220" s="29">
        <f t="shared" si="304"/>
        <v>0</v>
      </c>
      <c r="AT220" s="29">
        <f t="shared" si="305"/>
        <v>0</v>
      </c>
      <c r="AU220" s="35">
        <f t="shared" si="306"/>
        <v>-8</v>
      </c>
      <c r="AV220" s="28">
        <f t="shared" si="24"/>
        <v>-1</v>
      </c>
      <c r="AW220" s="29">
        <f t="shared" si="307"/>
        <v>59</v>
      </c>
      <c r="AX220" s="29">
        <f t="shared" si="308"/>
        <v>52</v>
      </c>
      <c r="AY220" s="35">
        <f t="shared" si="309"/>
        <v>-2</v>
      </c>
      <c r="AZ220" s="28">
        <f t="shared" si="28"/>
        <v>-1</v>
      </c>
      <c r="BA220" s="29">
        <f t="shared" si="310"/>
        <v>59</v>
      </c>
      <c r="BB220" s="29">
        <f t="shared" si="311"/>
        <v>58</v>
      </c>
      <c r="BC220" s="35">
        <f t="shared" si="312"/>
        <v>0</v>
      </c>
      <c r="BD220" s="30" t="str">
        <f>IF($T220=BD$1,MAX(BD$2:BD219)+$AK220,"")</f>
        <v/>
      </c>
      <c r="BE220" s="30" t="str">
        <f>IF($T220=BE$1,MAX(BE$2:BE219)+$AK220,"")</f>
        <v/>
      </c>
      <c r="BF220" s="30" t="str">
        <f>IF($T220=BF$1,MAX(BF$2:BF219)+$AK220,"")</f>
        <v/>
      </c>
      <c r="BG220" s="30" t="str">
        <f>IF($T220=BG$1,MAX(BG$2:BG219)+$AK220,"")</f>
        <v/>
      </c>
      <c r="BH220" s="30" t="str">
        <f>IF($T220=BH$1,MAX(BH$2:BH219)+$AK220,"")</f>
        <v/>
      </c>
      <c r="BI220" s="30" t="str">
        <f>IF($T220=BI$1,MAX(BI$2:BI219)+$AK220,"")</f>
        <v/>
      </c>
      <c r="BJ220" s="30" t="str">
        <f>IF($T220=BJ$1,MAX(BJ$2:BJ219)+$AK220,"")</f>
        <v/>
      </c>
      <c r="BK220" s="30" t="str">
        <f>IF($T220=BK$1,MAX(BK$2:BK219)+$AK220,"")</f>
        <v/>
      </c>
      <c r="BL220" s="30" t="str">
        <f>IF($T220=BL$1,MAX(BL$2:BL219)+$AK220,"")</f>
        <v/>
      </c>
      <c r="BM220" s="30" t="str">
        <f>IF($T220=BM$1,MAX(BM$2:BM219)+$AK220,"")</f>
        <v/>
      </c>
      <c r="BN220" s="30" t="str">
        <f>IF($T220=BN$1,MAX(BN$2:BN219)+$AK220,"")</f>
        <v/>
      </c>
      <c r="BO220" s="30" t="str">
        <f>IF($T220=BO$1,MAX(BO$2:BO219)+$AK220,"")</f>
        <v/>
      </c>
      <c r="BP220" s="30" t="str">
        <f>IF($T220=BP$1,MAX(BP$2:BP219)+$AK220,"")</f>
        <v/>
      </c>
      <c r="BQ220" s="30" t="str">
        <f>IF($T220=BQ$1,MAX(BQ$2:BQ219)+$AK220,"")</f>
        <v/>
      </c>
      <c r="BR220" s="30" t="str">
        <f>IF($T220=BR$1,MAX(BR$2:BR219)+$AK220,"")</f>
        <v/>
      </c>
      <c r="BS220" s="30" t="str">
        <f>IF($T220=BS$1,MAX(BS$2:BS219)+$AK220,"")</f>
        <v/>
      </c>
      <c r="BT220" s="30" t="str">
        <f>IF($T220=BT$1,MAX(BT$2:BT219)+$AK220,"")</f>
        <v/>
      </c>
    </row>
    <row r="221" spans="1:72" x14ac:dyDescent="0.2">
      <c r="A221" s="71">
        <f t="shared" ref="A221:A258" si="314">IF(D221="",A220+100,AI221*100+YEAR(D221)-2000)</f>
        <v>18011</v>
      </c>
      <c r="B221" s="23">
        <f t="shared" si="274"/>
        <v>0</v>
      </c>
      <c r="C221" s="29" t="str">
        <f t="shared" ref="C221:C258" si="315">IF(AH221=1,"So",IF(AH221=2,"Mo",IF(AH221=3,"Di",IF(AH221=4,"Mi",IF(AH221=5,"Do",IF(AH221=6,"Fr",IF(AH221=7,"Sa",IF(D221=0,""))))))))</f>
        <v/>
      </c>
      <c r="K221" s="99"/>
      <c r="L221" s="31" t="str">
        <f t="shared" si="273"/>
        <v/>
      </c>
      <c r="M221" s="30" t="str">
        <f t="shared" ref="M221:M258" si="316">IF(L221="l",AL221,(IF(L221="s",AN221,(IF(L221="r",AO221,(IF(L221="k",AM221,(IF(L221="b",AP221,(IF(L221="g",BC221,(IF(L221="","")))))))))))))</f>
        <v/>
      </c>
      <c r="N221" s="32" t="str">
        <f t="shared" ref="N221:N258" si="317">IF(H221="","",AE221*10000+AF221*100+AG221)</f>
        <v/>
      </c>
      <c r="O221" s="32" t="str">
        <f t="shared" ref="O221:O258" si="318">IF(H221="","",X221*10000+Y221*100+Z221)</f>
        <v/>
      </c>
      <c r="P221" s="33" t="str">
        <f t="shared" ref="P221:P258" si="319">IF(L221="g","",IF(L221="b","",IF(AH221=0,"",AR221*10000+AS221*100+AT221)))</f>
        <v/>
      </c>
      <c r="R221" s="30" t="str">
        <f t="shared" ref="R221:R258" si="320">IF(P221="","",IF(L221="l",((K221*U221*1000)/AA221)*3.6,(IF(L221="s",((K221*1000)/AA221)*3.6,(IF(L221="k",((K221*1000)/AA221)*3.6,(IF(L221="r",((K221*1000)/AA221)*3.6,(IF(L221="",""))))))))))</f>
        <v/>
      </c>
      <c r="U221" s="30" t="str">
        <f t="shared" si="238"/>
        <v/>
      </c>
      <c r="V221" s="32" t="str">
        <f t="shared" ref="V221:V258" si="321">IF(G221="","",AZ221*10000+BA221*100+BB221)</f>
        <v/>
      </c>
      <c r="W221" s="32" t="str">
        <f t="shared" ref="W221:W258" si="322">IF(H221="","",AV221*10000+AW221*100+AX221)</f>
        <v/>
      </c>
      <c r="X221" s="28">
        <f t="shared" ref="X221:X258" si="323">INT(AC221/3600)</f>
        <v>11</v>
      </c>
      <c r="Y221" s="29">
        <f t="shared" ref="Y221:Y258" si="324">INT((AC221-(X221*3600))/60)</f>
        <v>33</v>
      </c>
      <c r="Z221" s="29">
        <f t="shared" ref="Z221:Z258" si="325">AC221-(X221*3600)-(Y221*60)</f>
        <v>17</v>
      </c>
      <c r="AA221" s="35" t="str">
        <f t="shared" ref="AA221:AA258" si="326">IF(H221="","",F221*3600+G221*60+H221)</f>
        <v/>
      </c>
      <c r="AB221" s="35">
        <f t="shared" ref="AB221:AB258" si="327">IF(H221="",AB220,AB220+1)</f>
        <v>8</v>
      </c>
      <c r="AC221" s="35">
        <f t="shared" ref="AC221:AC258" si="328">IF(H221="",AC220,AC220+AA221)</f>
        <v>41597</v>
      </c>
      <c r="AD221" s="35">
        <f t="shared" ref="AD221:AD258" si="329">INT(AC221/AB221)</f>
        <v>5199</v>
      </c>
      <c r="AE221" s="28">
        <f t="shared" si="14"/>
        <v>1</v>
      </c>
      <c r="AF221" s="29">
        <f t="shared" ref="AF221:AF258" si="330">INT((AD221-(AE221*3600))/60)</f>
        <v>26</v>
      </c>
      <c r="AG221" s="29">
        <f t="shared" ref="AG221:AG258" si="331">INT(AD221-(AE221*3600)-(AF221*60))</f>
        <v>39</v>
      </c>
      <c r="AH221" s="35">
        <f t="shared" ref="AH221:AH258" si="332">IF(D221="",0,WEEKDAY(D221))</f>
        <v>0</v>
      </c>
      <c r="AI221" s="34">
        <f t="shared" si="252"/>
        <v>-5792</v>
      </c>
      <c r="AJ221" s="34">
        <f t="shared" si="253"/>
        <v>-40550</v>
      </c>
      <c r="AK221" s="30" t="str">
        <f t="shared" ref="AK221:AK258" si="333">IF(L221="l",U221*K221,(IF(L221="s",K221,(IF(L221="r",K221,(IF(L221="k",K221,(IF(L221="b",AA221/360,(IF(L221="g",AA221/900,(IF(L221="","")))))))))))))</f>
        <v/>
      </c>
      <c r="AL221" s="35">
        <f t="shared" ref="AL221:AL258" si="334">IF(L221="l",AL220+K221*U221,AL220)</f>
        <v>0</v>
      </c>
      <c r="AM221" s="35">
        <f t="shared" ref="AM221:AM258" si="335">IF(L221="k",AM220+K221,AM220)</f>
        <v>56</v>
      </c>
      <c r="AN221" s="35">
        <f t="shared" ref="AN221:AN258" si="336">IF(L221="s",AN220+K221,AN220)</f>
        <v>56</v>
      </c>
      <c r="AO221" s="35">
        <f t="shared" ref="AO221:AO258" si="337">IF(L221="r",AO220+K221,AO220)</f>
        <v>0</v>
      </c>
      <c r="AP221" s="35">
        <f t="shared" ref="AP221:AP258" si="338">IF(L221="b",AP220+AK221,AP220)</f>
        <v>20.577777777777779</v>
      </c>
      <c r="AQ221" s="35">
        <f t="shared" ref="AQ221:AQ258" si="339">IF(AA221="",0,INT(AA221/AK221))</f>
        <v>0</v>
      </c>
      <c r="AR221" s="28">
        <f t="shared" si="20"/>
        <v>0</v>
      </c>
      <c r="AS221" s="29">
        <f t="shared" ref="AS221:AS258" si="340">INT((AQ221-(AR221*3600))/60)</f>
        <v>0</v>
      </c>
      <c r="AT221" s="29">
        <f t="shared" ref="AT221:AT258" si="341">INT(AQ221-(AR221*3600)-(AS221*60))</f>
        <v>0</v>
      </c>
      <c r="AU221" s="35">
        <f t="shared" ref="AU221:AU258" si="342">INT(AC221/AI221)</f>
        <v>-8</v>
      </c>
      <c r="AV221" s="28">
        <f t="shared" si="24"/>
        <v>-1</v>
      </c>
      <c r="AW221" s="29">
        <f t="shared" ref="AW221:AW258" si="343">INT((AU221-(AV221*3600))/60)</f>
        <v>59</v>
      </c>
      <c r="AX221" s="29">
        <f t="shared" ref="AX221:AX258" si="344">INT(AU221-(AV221*3600)-(AW221*60))</f>
        <v>52</v>
      </c>
      <c r="AY221" s="35">
        <f t="shared" ref="AY221:AY258" si="345">INT(AC221/AJ221)</f>
        <v>-2</v>
      </c>
      <c r="AZ221" s="28">
        <f t="shared" si="28"/>
        <v>-1</v>
      </c>
      <c r="BA221" s="29">
        <f t="shared" ref="BA221:BA258" si="346">INT((AY221-(AZ221*3600))/60)</f>
        <v>59</v>
      </c>
      <c r="BB221" s="29">
        <f t="shared" ref="BB221:BB258" si="347">INT(AY221-(AZ221*3600)-(BA221*60))</f>
        <v>58</v>
      </c>
      <c r="BC221" s="35">
        <f t="shared" ref="BC221:BC258" si="348">IF(L221="g",BC220+AK221,BC220)</f>
        <v>0</v>
      </c>
      <c r="BD221" s="30" t="str">
        <f>IF($T221=BD$1,MAX(BD$2:BD220)+$AK221,"")</f>
        <v/>
      </c>
      <c r="BE221" s="30" t="str">
        <f>IF($T221=BE$1,MAX(BE$2:BE220)+$AK221,"")</f>
        <v/>
      </c>
      <c r="BF221" s="30" t="str">
        <f>IF($T221=BF$1,MAX(BF$2:BF220)+$AK221,"")</f>
        <v/>
      </c>
      <c r="BG221" s="30" t="str">
        <f>IF($T221=BG$1,MAX(BG$2:BG220)+$AK221,"")</f>
        <v/>
      </c>
      <c r="BH221" s="30" t="str">
        <f>IF($T221=BH$1,MAX(BH$2:BH220)+$AK221,"")</f>
        <v/>
      </c>
      <c r="BI221" s="30" t="str">
        <f>IF($T221=BI$1,MAX(BI$2:BI220)+$AK221,"")</f>
        <v/>
      </c>
      <c r="BJ221" s="30" t="str">
        <f>IF($T221=BJ$1,MAX(BJ$2:BJ220)+$AK221,"")</f>
        <v/>
      </c>
      <c r="BK221" s="30" t="str">
        <f>IF($T221=BK$1,MAX(BK$2:BK220)+$AK221,"")</f>
        <v/>
      </c>
      <c r="BL221" s="30" t="str">
        <f>IF($T221=BL$1,MAX(BL$2:BL220)+$AK221,"")</f>
        <v/>
      </c>
      <c r="BM221" s="30" t="str">
        <f>IF($T221=BM$1,MAX(BM$2:BM220)+$AK221,"")</f>
        <v/>
      </c>
      <c r="BN221" s="30" t="str">
        <f>IF($T221=BN$1,MAX(BN$2:BN220)+$AK221,"")</f>
        <v/>
      </c>
      <c r="BO221" s="30" t="str">
        <f>IF($T221=BO$1,MAX(BO$2:BO220)+$AK221,"")</f>
        <v/>
      </c>
      <c r="BP221" s="30" t="str">
        <f>IF($T221=BP$1,MAX(BP$2:BP220)+$AK221,"")</f>
        <v/>
      </c>
      <c r="BQ221" s="30" t="str">
        <f>IF($T221=BQ$1,MAX(BQ$2:BQ220)+$AK221,"")</f>
        <v/>
      </c>
      <c r="BR221" s="30" t="str">
        <f>IF($T221=BR$1,MAX(BR$2:BR220)+$AK221,"")</f>
        <v/>
      </c>
      <c r="BS221" s="30" t="str">
        <f>IF($T221=BS$1,MAX(BS$2:BS220)+$AK221,"")</f>
        <v/>
      </c>
      <c r="BT221" s="30" t="str">
        <f>IF($T221=BT$1,MAX(BT$2:BT220)+$AK221,"")</f>
        <v/>
      </c>
    </row>
    <row r="222" spans="1:72" x14ac:dyDescent="0.2">
      <c r="A222" s="71">
        <f t="shared" si="314"/>
        <v>18111</v>
      </c>
      <c r="B222" s="23">
        <f t="shared" si="274"/>
        <v>0</v>
      </c>
      <c r="C222" s="29" t="str">
        <f t="shared" si="315"/>
        <v/>
      </c>
      <c r="K222" s="99"/>
      <c r="L222" s="31" t="str">
        <f t="shared" si="273"/>
        <v/>
      </c>
      <c r="M222" s="30" t="str">
        <f t="shared" si="316"/>
        <v/>
      </c>
      <c r="N222" s="32" t="str">
        <f t="shared" si="317"/>
        <v/>
      </c>
      <c r="O222" s="32" t="str">
        <f t="shared" si="318"/>
        <v/>
      </c>
      <c r="P222" s="33" t="str">
        <f t="shared" si="319"/>
        <v/>
      </c>
      <c r="R222" s="30" t="str">
        <f t="shared" si="320"/>
        <v/>
      </c>
      <c r="U222" s="30" t="str">
        <f t="shared" si="238"/>
        <v/>
      </c>
      <c r="V222" s="32" t="str">
        <f t="shared" si="321"/>
        <v/>
      </c>
      <c r="W222" s="32" t="str">
        <f t="shared" si="322"/>
        <v/>
      </c>
      <c r="X222" s="28">
        <f t="shared" si="323"/>
        <v>11</v>
      </c>
      <c r="Y222" s="29">
        <f t="shared" si="324"/>
        <v>33</v>
      </c>
      <c r="Z222" s="29">
        <f t="shared" si="325"/>
        <v>17</v>
      </c>
      <c r="AA222" s="35" t="str">
        <f t="shared" si="326"/>
        <v/>
      </c>
      <c r="AB222" s="35">
        <f t="shared" si="327"/>
        <v>8</v>
      </c>
      <c r="AC222" s="35">
        <f t="shared" si="328"/>
        <v>41597</v>
      </c>
      <c r="AD222" s="35">
        <f t="shared" si="329"/>
        <v>5199</v>
      </c>
      <c r="AE222" s="28">
        <f t="shared" si="14"/>
        <v>1</v>
      </c>
      <c r="AF222" s="29">
        <f t="shared" si="330"/>
        <v>26</v>
      </c>
      <c r="AG222" s="29">
        <f t="shared" si="331"/>
        <v>39</v>
      </c>
      <c r="AH222" s="35">
        <f t="shared" si="332"/>
        <v>0</v>
      </c>
      <c r="AI222" s="34">
        <f t="shared" si="252"/>
        <v>-5792</v>
      </c>
      <c r="AJ222" s="34">
        <f t="shared" si="253"/>
        <v>-40550</v>
      </c>
      <c r="AK222" s="30" t="str">
        <f t="shared" si="333"/>
        <v/>
      </c>
      <c r="AL222" s="35">
        <f t="shared" si="334"/>
        <v>0</v>
      </c>
      <c r="AM222" s="35">
        <f t="shared" si="335"/>
        <v>56</v>
      </c>
      <c r="AN222" s="35">
        <f t="shared" si="336"/>
        <v>56</v>
      </c>
      <c r="AO222" s="35">
        <f t="shared" si="337"/>
        <v>0</v>
      </c>
      <c r="AP222" s="35">
        <f t="shared" si="338"/>
        <v>20.577777777777779</v>
      </c>
      <c r="AQ222" s="35">
        <f t="shared" si="339"/>
        <v>0</v>
      </c>
      <c r="AR222" s="28">
        <f t="shared" si="20"/>
        <v>0</v>
      </c>
      <c r="AS222" s="29">
        <f t="shared" si="340"/>
        <v>0</v>
      </c>
      <c r="AT222" s="29">
        <f t="shared" si="341"/>
        <v>0</v>
      </c>
      <c r="AU222" s="35">
        <f t="shared" si="342"/>
        <v>-8</v>
      </c>
      <c r="AV222" s="28">
        <f t="shared" si="24"/>
        <v>-1</v>
      </c>
      <c r="AW222" s="29">
        <f t="shared" si="343"/>
        <v>59</v>
      </c>
      <c r="AX222" s="29">
        <f t="shared" si="344"/>
        <v>52</v>
      </c>
      <c r="AY222" s="35">
        <f t="shared" si="345"/>
        <v>-2</v>
      </c>
      <c r="AZ222" s="28">
        <f t="shared" si="28"/>
        <v>-1</v>
      </c>
      <c r="BA222" s="29">
        <f t="shared" si="346"/>
        <v>59</v>
      </c>
      <c r="BB222" s="29">
        <f t="shared" si="347"/>
        <v>58</v>
      </c>
      <c r="BC222" s="35">
        <f t="shared" si="348"/>
        <v>0</v>
      </c>
      <c r="BD222" s="30" t="str">
        <f>IF($T222=BD$1,MAX(BD$2:BD221)+$AK222,"")</f>
        <v/>
      </c>
      <c r="BE222" s="30" t="str">
        <f>IF($T222=BE$1,MAX(BE$2:BE221)+$AK222,"")</f>
        <v/>
      </c>
      <c r="BF222" s="30" t="str">
        <f>IF($T222=BF$1,MAX(BF$2:BF221)+$AK222,"")</f>
        <v/>
      </c>
      <c r="BG222" s="30" t="str">
        <f>IF($T222=BG$1,MAX(BG$2:BG221)+$AK222,"")</f>
        <v/>
      </c>
      <c r="BH222" s="30" t="str">
        <f>IF($T222=BH$1,MAX(BH$2:BH221)+$AK222,"")</f>
        <v/>
      </c>
      <c r="BI222" s="30" t="str">
        <f>IF($T222=BI$1,MAX(BI$2:BI221)+$AK222,"")</f>
        <v/>
      </c>
      <c r="BJ222" s="30" t="str">
        <f>IF($T222=BJ$1,MAX(BJ$2:BJ221)+$AK222,"")</f>
        <v/>
      </c>
      <c r="BK222" s="30" t="str">
        <f>IF($T222=BK$1,MAX(BK$2:BK221)+$AK222,"")</f>
        <v/>
      </c>
      <c r="BL222" s="30" t="str">
        <f>IF($T222=BL$1,MAX(BL$2:BL221)+$AK222,"")</f>
        <v/>
      </c>
      <c r="BM222" s="30" t="str">
        <f>IF($T222=BM$1,MAX(BM$2:BM221)+$AK222,"")</f>
        <v/>
      </c>
      <c r="BN222" s="30" t="str">
        <f>IF($T222=BN$1,MAX(BN$2:BN221)+$AK222,"")</f>
        <v/>
      </c>
      <c r="BO222" s="30" t="str">
        <f>IF($T222=BO$1,MAX(BO$2:BO221)+$AK222,"")</f>
        <v/>
      </c>
      <c r="BP222" s="30" t="str">
        <f>IF($T222=BP$1,MAX(BP$2:BP221)+$AK222,"")</f>
        <v/>
      </c>
      <c r="BQ222" s="30" t="str">
        <f>IF($T222=BQ$1,MAX(BQ$2:BQ221)+$AK222,"")</f>
        <v/>
      </c>
      <c r="BR222" s="30" t="str">
        <f>IF($T222=BR$1,MAX(BR$2:BR221)+$AK222,"")</f>
        <v/>
      </c>
      <c r="BS222" s="30" t="str">
        <f>IF($T222=BS$1,MAX(BS$2:BS221)+$AK222,"")</f>
        <v/>
      </c>
      <c r="BT222" s="30" t="str">
        <f>IF($T222=BT$1,MAX(BT$2:BT221)+$AK222,"")</f>
        <v/>
      </c>
    </row>
    <row r="223" spans="1:72" x14ac:dyDescent="0.2">
      <c r="A223" s="71">
        <f t="shared" si="314"/>
        <v>18211</v>
      </c>
      <c r="B223" s="23">
        <f t="shared" si="274"/>
        <v>0</v>
      </c>
      <c r="C223" s="29" t="str">
        <f t="shared" si="315"/>
        <v/>
      </c>
      <c r="K223" s="99"/>
      <c r="L223" s="31" t="str">
        <f t="shared" si="273"/>
        <v/>
      </c>
      <c r="M223" s="30" t="str">
        <f t="shared" si="316"/>
        <v/>
      </c>
      <c r="N223" s="32" t="str">
        <f t="shared" si="317"/>
        <v/>
      </c>
      <c r="O223" s="32" t="str">
        <f t="shared" si="318"/>
        <v/>
      </c>
      <c r="P223" s="33" t="str">
        <f t="shared" si="319"/>
        <v/>
      </c>
      <c r="R223" s="30" t="str">
        <f t="shared" si="320"/>
        <v/>
      </c>
      <c r="U223" s="30" t="str">
        <f t="shared" si="238"/>
        <v/>
      </c>
      <c r="V223" s="32" t="str">
        <f t="shared" si="321"/>
        <v/>
      </c>
      <c r="W223" s="32" t="str">
        <f t="shared" si="322"/>
        <v/>
      </c>
      <c r="X223" s="28">
        <f t="shared" si="323"/>
        <v>11</v>
      </c>
      <c r="Y223" s="29">
        <f t="shared" si="324"/>
        <v>33</v>
      </c>
      <c r="Z223" s="29">
        <f t="shared" si="325"/>
        <v>17</v>
      </c>
      <c r="AA223" s="35" t="str">
        <f t="shared" si="326"/>
        <v/>
      </c>
      <c r="AB223" s="35">
        <f t="shared" si="327"/>
        <v>8</v>
      </c>
      <c r="AC223" s="35">
        <f t="shared" si="328"/>
        <v>41597</v>
      </c>
      <c r="AD223" s="35">
        <f t="shared" si="329"/>
        <v>5199</v>
      </c>
      <c r="AE223" s="28">
        <f t="shared" si="14"/>
        <v>1</v>
      </c>
      <c r="AF223" s="29">
        <f t="shared" si="330"/>
        <v>26</v>
      </c>
      <c r="AG223" s="29">
        <f t="shared" si="331"/>
        <v>39</v>
      </c>
      <c r="AH223" s="35">
        <f t="shared" si="332"/>
        <v>0</v>
      </c>
      <c r="AI223" s="34">
        <f t="shared" si="252"/>
        <v>-5792</v>
      </c>
      <c r="AJ223" s="34">
        <f t="shared" si="253"/>
        <v>-40550</v>
      </c>
      <c r="AK223" s="30" t="str">
        <f t="shared" si="333"/>
        <v/>
      </c>
      <c r="AL223" s="35">
        <f t="shared" si="334"/>
        <v>0</v>
      </c>
      <c r="AM223" s="35">
        <f t="shared" si="335"/>
        <v>56</v>
      </c>
      <c r="AN223" s="35">
        <f t="shared" si="336"/>
        <v>56</v>
      </c>
      <c r="AO223" s="35">
        <f t="shared" si="337"/>
        <v>0</v>
      </c>
      <c r="AP223" s="35">
        <f t="shared" si="338"/>
        <v>20.577777777777779</v>
      </c>
      <c r="AQ223" s="35">
        <f t="shared" si="339"/>
        <v>0</v>
      </c>
      <c r="AR223" s="28">
        <f t="shared" si="20"/>
        <v>0</v>
      </c>
      <c r="AS223" s="29">
        <f t="shared" si="340"/>
        <v>0</v>
      </c>
      <c r="AT223" s="29">
        <f t="shared" si="341"/>
        <v>0</v>
      </c>
      <c r="AU223" s="35">
        <f t="shared" si="342"/>
        <v>-8</v>
      </c>
      <c r="AV223" s="28">
        <f t="shared" si="24"/>
        <v>-1</v>
      </c>
      <c r="AW223" s="29">
        <f t="shared" si="343"/>
        <v>59</v>
      </c>
      <c r="AX223" s="29">
        <f t="shared" si="344"/>
        <v>52</v>
      </c>
      <c r="AY223" s="35">
        <f t="shared" si="345"/>
        <v>-2</v>
      </c>
      <c r="AZ223" s="28">
        <f t="shared" si="28"/>
        <v>-1</v>
      </c>
      <c r="BA223" s="29">
        <f t="shared" si="346"/>
        <v>59</v>
      </c>
      <c r="BB223" s="29">
        <f t="shared" si="347"/>
        <v>58</v>
      </c>
      <c r="BC223" s="35">
        <f t="shared" si="348"/>
        <v>0</v>
      </c>
      <c r="BD223" s="30" t="str">
        <f>IF($T223=BD$1,MAX(BD$2:BD222)+$AK223,"")</f>
        <v/>
      </c>
      <c r="BE223" s="30" t="str">
        <f>IF($T223=BE$1,MAX(BE$2:BE222)+$AK223,"")</f>
        <v/>
      </c>
      <c r="BF223" s="30" t="str">
        <f>IF($T223=BF$1,MAX(BF$2:BF222)+$AK223,"")</f>
        <v/>
      </c>
      <c r="BG223" s="30" t="str">
        <f>IF($T223=BG$1,MAX(BG$2:BG222)+$AK223,"")</f>
        <v/>
      </c>
      <c r="BH223" s="30" t="str">
        <f>IF($T223=BH$1,MAX(BH$2:BH222)+$AK223,"")</f>
        <v/>
      </c>
      <c r="BI223" s="30" t="str">
        <f>IF($T223=BI$1,MAX(BI$2:BI222)+$AK223,"")</f>
        <v/>
      </c>
      <c r="BJ223" s="30" t="str">
        <f>IF($T223=BJ$1,MAX(BJ$2:BJ222)+$AK223,"")</f>
        <v/>
      </c>
      <c r="BK223" s="30" t="str">
        <f>IF($T223=BK$1,MAX(BK$2:BK222)+$AK223,"")</f>
        <v/>
      </c>
      <c r="BL223" s="30" t="str">
        <f>IF($T223=BL$1,MAX(BL$2:BL222)+$AK223,"")</f>
        <v/>
      </c>
      <c r="BM223" s="30" t="str">
        <f>IF($T223=BM$1,MAX(BM$2:BM222)+$AK223,"")</f>
        <v/>
      </c>
      <c r="BN223" s="30" t="str">
        <f>IF($T223=BN$1,MAX(BN$2:BN222)+$AK223,"")</f>
        <v/>
      </c>
      <c r="BO223" s="30" t="str">
        <f>IF($T223=BO$1,MAX(BO$2:BO222)+$AK223,"")</f>
        <v/>
      </c>
      <c r="BP223" s="30" t="str">
        <f>IF($T223=BP$1,MAX(BP$2:BP222)+$AK223,"")</f>
        <v/>
      </c>
      <c r="BQ223" s="30" t="str">
        <f>IF($T223=BQ$1,MAX(BQ$2:BQ222)+$AK223,"")</f>
        <v/>
      </c>
      <c r="BR223" s="30" t="str">
        <f>IF($T223=BR$1,MAX(BR$2:BR222)+$AK223,"")</f>
        <v/>
      </c>
      <c r="BS223" s="30" t="str">
        <f>IF($T223=BS$1,MAX(BS$2:BS222)+$AK223,"")</f>
        <v/>
      </c>
      <c r="BT223" s="30" t="str">
        <f>IF($T223=BT$1,MAX(BT$2:BT222)+$AK223,"")</f>
        <v/>
      </c>
    </row>
    <row r="224" spans="1:72" x14ac:dyDescent="0.2">
      <c r="A224" s="71">
        <f t="shared" si="314"/>
        <v>18311</v>
      </c>
      <c r="B224" s="23">
        <f t="shared" si="274"/>
        <v>0</v>
      </c>
      <c r="C224" s="29" t="str">
        <f t="shared" si="315"/>
        <v/>
      </c>
      <c r="K224" s="99"/>
      <c r="L224" s="31" t="str">
        <f t="shared" si="273"/>
        <v/>
      </c>
      <c r="M224" s="30" t="str">
        <f t="shared" si="316"/>
        <v/>
      </c>
      <c r="N224" s="32" t="str">
        <f t="shared" si="317"/>
        <v/>
      </c>
      <c r="O224" s="32" t="str">
        <f t="shared" si="318"/>
        <v/>
      </c>
      <c r="P224" s="33" t="str">
        <f t="shared" si="319"/>
        <v/>
      </c>
      <c r="R224" s="30" t="str">
        <f t="shared" si="320"/>
        <v/>
      </c>
      <c r="U224" s="30" t="str">
        <f t="shared" si="238"/>
        <v/>
      </c>
      <c r="V224" s="32" t="str">
        <f t="shared" si="321"/>
        <v/>
      </c>
      <c r="W224" s="32" t="str">
        <f t="shared" si="322"/>
        <v/>
      </c>
      <c r="X224" s="28">
        <f t="shared" si="323"/>
        <v>11</v>
      </c>
      <c r="Y224" s="29">
        <f t="shared" si="324"/>
        <v>33</v>
      </c>
      <c r="Z224" s="29">
        <f t="shared" si="325"/>
        <v>17</v>
      </c>
      <c r="AA224" s="35" t="str">
        <f t="shared" si="326"/>
        <v/>
      </c>
      <c r="AB224" s="35">
        <f t="shared" si="327"/>
        <v>8</v>
      </c>
      <c r="AC224" s="35">
        <f t="shared" si="328"/>
        <v>41597</v>
      </c>
      <c r="AD224" s="35">
        <f t="shared" si="329"/>
        <v>5199</v>
      </c>
      <c r="AE224" s="28">
        <f t="shared" si="14"/>
        <v>1</v>
      </c>
      <c r="AF224" s="29">
        <f t="shared" si="330"/>
        <v>26</v>
      </c>
      <c r="AG224" s="29">
        <f t="shared" si="331"/>
        <v>39</v>
      </c>
      <c r="AH224" s="35">
        <f t="shared" si="332"/>
        <v>0</v>
      </c>
      <c r="AI224" s="34">
        <f t="shared" si="252"/>
        <v>-5792</v>
      </c>
      <c r="AJ224" s="34">
        <f t="shared" si="253"/>
        <v>-40550</v>
      </c>
      <c r="AK224" s="30" t="str">
        <f t="shared" si="333"/>
        <v/>
      </c>
      <c r="AL224" s="35">
        <f t="shared" si="334"/>
        <v>0</v>
      </c>
      <c r="AM224" s="35">
        <f t="shared" si="335"/>
        <v>56</v>
      </c>
      <c r="AN224" s="35">
        <f t="shared" si="336"/>
        <v>56</v>
      </c>
      <c r="AO224" s="35">
        <f t="shared" si="337"/>
        <v>0</v>
      </c>
      <c r="AP224" s="35">
        <f t="shared" si="338"/>
        <v>20.577777777777779</v>
      </c>
      <c r="AQ224" s="35">
        <f t="shared" si="339"/>
        <v>0</v>
      </c>
      <c r="AR224" s="28">
        <f t="shared" si="20"/>
        <v>0</v>
      </c>
      <c r="AS224" s="29">
        <f t="shared" si="340"/>
        <v>0</v>
      </c>
      <c r="AT224" s="29">
        <f t="shared" si="341"/>
        <v>0</v>
      </c>
      <c r="AU224" s="35">
        <f t="shared" si="342"/>
        <v>-8</v>
      </c>
      <c r="AV224" s="28">
        <f t="shared" si="24"/>
        <v>-1</v>
      </c>
      <c r="AW224" s="29">
        <f t="shared" si="343"/>
        <v>59</v>
      </c>
      <c r="AX224" s="29">
        <f t="shared" si="344"/>
        <v>52</v>
      </c>
      <c r="AY224" s="35">
        <f t="shared" si="345"/>
        <v>-2</v>
      </c>
      <c r="AZ224" s="28">
        <f t="shared" si="28"/>
        <v>-1</v>
      </c>
      <c r="BA224" s="29">
        <f t="shared" si="346"/>
        <v>59</v>
      </c>
      <c r="BB224" s="29">
        <f t="shared" si="347"/>
        <v>58</v>
      </c>
      <c r="BC224" s="35">
        <f t="shared" si="348"/>
        <v>0</v>
      </c>
      <c r="BD224" s="30" t="str">
        <f>IF($T224=BD$1,MAX(BD$2:BD223)+$AK224,"")</f>
        <v/>
      </c>
      <c r="BE224" s="30" t="str">
        <f>IF($T224=BE$1,MAX(BE$2:BE223)+$AK224,"")</f>
        <v/>
      </c>
      <c r="BF224" s="30" t="str">
        <f>IF($T224=BF$1,MAX(BF$2:BF223)+$AK224,"")</f>
        <v/>
      </c>
      <c r="BG224" s="30" t="str">
        <f>IF($T224=BG$1,MAX(BG$2:BG223)+$AK224,"")</f>
        <v/>
      </c>
      <c r="BH224" s="30" t="str">
        <f>IF($T224=BH$1,MAX(BH$2:BH223)+$AK224,"")</f>
        <v/>
      </c>
      <c r="BI224" s="30" t="str">
        <f>IF($T224=BI$1,MAX(BI$2:BI223)+$AK224,"")</f>
        <v/>
      </c>
      <c r="BJ224" s="30" t="str">
        <f>IF($T224=BJ$1,MAX(BJ$2:BJ223)+$AK224,"")</f>
        <v/>
      </c>
      <c r="BK224" s="30" t="str">
        <f>IF($T224=BK$1,MAX(BK$2:BK223)+$AK224,"")</f>
        <v/>
      </c>
      <c r="BL224" s="30" t="str">
        <f>IF($T224=BL$1,MAX(BL$2:BL223)+$AK224,"")</f>
        <v/>
      </c>
      <c r="BM224" s="30" t="str">
        <f>IF($T224=BM$1,MAX(BM$2:BM223)+$AK224,"")</f>
        <v/>
      </c>
      <c r="BN224" s="30" t="str">
        <f>IF($T224=BN$1,MAX(BN$2:BN223)+$AK224,"")</f>
        <v/>
      </c>
      <c r="BO224" s="30" t="str">
        <f>IF($T224=BO$1,MAX(BO$2:BO223)+$AK224,"")</f>
        <v/>
      </c>
      <c r="BP224" s="30" t="str">
        <f>IF($T224=BP$1,MAX(BP$2:BP223)+$AK224,"")</f>
        <v/>
      </c>
      <c r="BQ224" s="30" t="str">
        <f>IF($T224=BQ$1,MAX(BQ$2:BQ223)+$AK224,"")</f>
        <v/>
      </c>
      <c r="BR224" s="30" t="str">
        <f>IF($T224=BR$1,MAX(BR$2:BR223)+$AK224,"")</f>
        <v/>
      </c>
      <c r="BS224" s="30" t="str">
        <f>IF($T224=BS$1,MAX(BS$2:BS223)+$AK224,"")</f>
        <v/>
      </c>
      <c r="BT224" s="30" t="str">
        <f>IF($T224=BT$1,MAX(BT$2:BT223)+$AK224,"")</f>
        <v/>
      </c>
    </row>
    <row r="225" spans="1:72" x14ac:dyDescent="0.2">
      <c r="A225" s="71">
        <f t="shared" si="314"/>
        <v>18411</v>
      </c>
      <c r="B225" s="23">
        <f t="shared" si="274"/>
        <v>0</v>
      </c>
      <c r="C225" s="29" t="str">
        <f t="shared" si="315"/>
        <v/>
      </c>
      <c r="K225" s="99"/>
      <c r="L225" s="31" t="str">
        <f t="shared" si="273"/>
        <v/>
      </c>
      <c r="M225" s="30" t="str">
        <f t="shared" si="316"/>
        <v/>
      </c>
      <c r="N225" s="32" t="str">
        <f t="shared" si="317"/>
        <v/>
      </c>
      <c r="O225" s="32" t="str">
        <f t="shared" si="318"/>
        <v/>
      </c>
      <c r="P225" s="33" t="str">
        <f t="shared" si="319"/>
        <v/>
      </c>
      <c r="R225" s="30" t="str">
        <f t="shared" si="320"/>
        <v/>
      </c>
      <c r="U225" s="30" t="str">
        <f t="shared" si="238"/>
        <v/>
      </c>
      <c r="V225" s="32" t="str">
        <f t="shared" si="321"/>
        <v/>
      </c>
      <c r="W225" s="32" t="str">
        <f t="shared" si="322"/>
        <v/>
      </c>
      <c r="X225" s="28">
        <f t="shared" si="323"/>
        <v>11</v>
      </c>
      <c r="Y225" s="29">
        <f t="shared" si="324"/>
        <v>33</v>
      </c>
      <c r="Z225" s="29">
        <f t="shared" si="325"/>
        <v>17</v>
      </c>
      <c r="AA225" s="35" t="str">
        <f t="shared" si="326"/>
        <v/>
      </c>
      <c r="AB225" s="35">
        <f t="shared" si="327"/>
        <v>8</v>
      </c>
      <c r="AC225" s="35">
        <f t="shared" si="328"/>
        <v>41597</v>
      </c>
      <c r="AD225" s="35">
        <f t="shared" si="329"/>
        <v>5199</v>
      </c>
      <c r="AE225" s="28">
        <f t="shared" si="14"/>
        <v>1</v>
      </c>
      <c r="AF225" s="29">
        <f t="shared" si="330"/>
        <v>26</v>
      </c>
      <c r="AG225" s="29">
        <f t="shared" si="331"/>
        <v>39</v>
      </c>
      <c r="AH225" s="35">
        <f t="shared" si="332"/>
        <v>0</v>
      </c>
      <c r="AI225" s="34">
        <f t="shared" si="252"/>
        <v>-5792</v>
      </c>
      <c r="AJ225" s="34">
        <f t="shared" si="253"/>
        <v>-40550</v>
      </c>
      <c r="AK225" s="30" t="str">
        <f t="shared" si="333"/>
        <v/>
      </c>
      <c r="AL225" s="35">
        <f t="shared" si="334"/>
        <v>0</v>
      </c>
      <c r="AM225" s="35">
        <f t="shared" si="335"/>
        <v>56</v>
      </c>
      <c r="AN225" s="35">
        <f t="shared" si="336"/>
        <v>56</v>
      </c>
      <c r="AO225" s="35">
        <f t="shared" si="337"/>
        <v>0</v>
      </c>
      <c r="AP225" s="35">
        <f t="shared" si="338"/>
        <v>20.577777777777779</v>
      </c>
      <c r="AQ225" s="35">
        <f t="shared" si="339"/>
        <v>0</v>
      </c>
      <c r="AR225" s="28">
        <f t="shared" si="20"/>
        <v>0</v>
      </c>
      <c r="AS225" s="29">
        <f t="shared" si="340"/>
        <v>0</v>
      </c>
      <c r="AT225" s="29">
        <f t="shared" si="341"/>
        <v>0</v>
      </c>
      <c r="AU225" s="35">
        <f t="shared" si="342"/>
        <v>-8</v>
      </c>
      <c r="AV225" s="28">
        <f t="shared" si="24"/>
        <v>-1</v>
      </c>
      <c r="AW225" s="29">
        <f t="shared" si="343"/>
        <v>59</v>
      </c>
      <c r="AX225" s="29">
        <f t="shared" si="344"/>
        <v>52</v>
      </c>
      <c r="AY225" s="35">
        <f t="shared" si="345"/>
        <v>-2</v>
      </c>
      <c r="AZ225" s="28">
        <f t="shared" si="28"/>
        <v>-1</v>
      </c>
      <c r="BA225" s="29">
        <f t="shared" si="346"/>
        <v>59</v>
      </c>
      <c r="BB225" s="29">
        <f t="shared" si="347"/>
        <v>58</v>
      </c>
      <c r="BC225" s="35">
        <f t="shared" si="348"/>
        <v>0</v>
      </c>
      <c r="BD225" s="30" t="str">
        <f>IF($T225=BD$1,MAX(BD$2:BD224)+$AK225,"")</f>
        <v/>
      </c>
      <c r="BE225" s="30" t="str">
        <f>IF($T225=BE$1,MAX(BE$2:BE224)+$AK225,"")</f>
        <v/>
      </c>
      <c r="BF225" s="30" t="str">
        <f>IF($T225=BF$1,MAX(BF$2:BF224)+$AK225,"")</f>
        <v/>
      </c>
      <c r="BG225" s="30" t="str">
        <f>IF($T225=BG$1,MAX(BG$2:BG224)+$AK225,"")</f>
        <v/>
      </c>
      <c r="BH225" s="30" t="str">
        <f>IF($T225=BH$1,MAX(BH$2:BH224)+$AK225,"")</f>
        <v/>
      </c>
      <c r="BI225" s="30" t="str">
        <f>IF($T225=BI$1,MAX(BI$2:BI224)+$AK225,"")</f>
        <v/>
      </c>
      <c r="BJ225" s="30" t="str">
        <f>IF($T225=BJ$1,MAX(BJ$2:BJ224)+$AK225,"")</f>
        <v/>
      </c>
      <c r="BK225" s="30" t="str">
        <f>IF($T225=BK$1,MAX(BK$2:BK224)+$AK225,"")</f>
        <v/>
      </c>
      <c r="BL225" s="30" t="str">
        <f>IF($T225=BL$1,MAX(BL$2:BL224)+$AK225,"")</f>
        <v/>
      </c>
      <c r="BM225" s="30" t="str">
        <f>IF($T225=BM$1,MAX(BM$2:BM224)+$AK225,"")</f>
        <v/>
      </c>
      <c r="BN225" s="30" t="str">
        <f>IF($T225=BN$1,MAX(BN$2:BN224)+$AK225,"")</f>
        <v/>
      </c>
      <c r="BO225" s="30" t="str">
        <f>IF($T225=BO$1,MAX(BO$2:BO224)+$AK225,"")</f>
        <v/>
      </c>
      <c r="BP225" s="30" t="str">
        <f>IF($T225=BP$1,MAX(BP$2:BP224)+$AK225,"")</f>
        <v/>
      </c>
      <c r="BQ225" s="30" t="str">
        <f>IF($T225=BQ$1,MAX(BQ$2:BQ224)+$AK225,"")</f>
        <v/>
      </c>
      <c r="BR225" s="30" t="str">
        <f>IF($T225=BR$1,MAX(BR$2:BR224)+$AK225,"")</f>
        <v/>
      </c>
      <c r="BS225" s="30" t="str">
        <f>IF($T225=BS$1,MAX(BS$2:BS224)+$AK225,"")</f>
        <v/>
      </c>
      <c r="BT225" s="30" t="str">
        <f>IF($T225=BT$1,MAX(BT$2:BT224)+$AK225,"")</f>
        <v/>
      </c>
    </row>
    <row r="226" spans="1:72" x14ac:dyDescent="0.2">
      <c r="A226" s="71">
        <f t="shared" si="314"/>
        <v>18511</v>
      </c>
      <c r="B226" s="23">
        <f t="shared" si="274"/>
        <v>0</v>
      </c>
      <c r="C226" s="29" t="str">
        <f t="shared" si="315"/>
        <v/>
      </c>
      <c r="K226" s="99"/>
      <c r="L226" s="31" t="str">
        <f t="shared" si="273"/>
        <v/>
      </c>
      <c r="M226" s="30" t="str">
        <f t="shared" si="316"/>
        <v/>
      </c>
      <c r="N226" s="32" t="str">
        <f t="shared" si="317"/>
        <v/>
      </c>
      <c r="O226" s="32" t="str">
        <f t="shared" si="318"/>
        <v/>
      </c>
      <c r="P226" s="33" t="str">
        <f t="shared" si="319"/>
        <v/>
      </c>
      <c r="R226" s="30" t="str">
        <f t="shared" si="320"/>
        <v/>
      </c>
      <c r="U226" s="30" t="str">
        <f t="shared" si="238"/>
        <v/>
      </c>
      <c r="V226" s="32" t="str">
        <f t="shared" si="321"/>
        <v/>
      </c>
      <c r="W226" s="32" t="str">
        <f t="shared" si="322"/>
        <v/>
      </c>
      <c r="X226" s="28">
        <f t="shared" si="323"/>
        <v>11</v>
      </c>
      <c r="Y226" s="29">
        <f t="shared" si="324"/>
        <v>33</v>
      </c>
      <c r="Z226" s="29">
        <f t="shared" si="325"/>
        <v>17</v>
      </c>
      <c r="AA226" s="35" t="str">
        <f t="shared" si="326"/>
        <v/>
      </c>
      <c r="AB226" s="35">
        <f t="shared" si="327"/>
        <v>8</v>
      </c>
      <c r="AC226" s="35">
        <f t="shared" si="328"/>
        <v>41597</v>
      </c>
      <c r="AD226" s="35">
        <f t="shared" si="329"/>
        <v>5199</v>
      </c>
      <c r="AE226" s="28">
        <f t="shared" si="14"/>
        <v>1</v>
      </c>
      <c r="AF226" s="29">
        <f t="shared" si="330"/>
        <v>26</v>
      </c>
      <c r="AG226" s="29">
        <f t="shared" si="331"/>
        <v>39</v>
      </c>
      <c r="AH226" s="35">
        <f t="shared" si="332"/>
        <v>0</v>
      </c>
      <c r="AI226" s="34">
        <f t="shared" si="252"/>
        <v>-5792</v>
      </c>
      <c r="AJ226" s="34">
        <f t="shared" si="253"/>
        <v>-40550</v>
      </c>
      <c r="AK226" s="30" t="str">
        <f t="shared" si="333"/>
        <v/>
      </c>
      <c r="AL226" s="35">
        <f t="shared" si="334"/>
        <v>0</v>
      </c>
      <c r="AM226" s="35">
        <f t="shared" si="335"/>
        <v>56</v>
      </c>
      <c r="AN226" s="35">
        <f t="shared" si="336"/>
        <v>56</v>
      </c>
      <c r="AO226" s="35">
        <f t="shared" si="337"/>
        <v>0</v>
      </c>
      <c r="AP226" s="35">
        <f t="shared" si="338"/>
        <v>20.577777777777779</v>
      </c>
      <c r="AQ226" s="35">
        <f t="shared" si="339"/>
        <v>0</v>
      </c>
      <c r="AR226" s="28">
        <f t="shared" si="20"/>
        <v>0</v>
      </c>
      <c r="AS226" s="29">
        <f t="shared" si="340"/>
        <v>0</v>
      </c>
      <c r="AT226" s="29">
        <f t="shared" si="341"/>
        <v>0</v>
      </c>
      <c r="AU226" s="35">
        <f t="shared" si="342"/>
        <v>-8</v>
      </c>
      <c r="AV226" s="28">
        <f t="shared" si="24"/>
        <v>-1</v>
      </c>
      <c r="AW226" s="29">
        <f t="shared" si="343"/>
        <v>59</v>
      </c>
      <c r="AX226" s="29">
        <f t="shared" si="344"/>
        <v>52</v>
      </c>
      <c r="AY226" s="35">
        <f t="shared" si="345"/>
        <v>-2</v>
      </c>
      <c r="AZ226" s="28">
        <f t="shared" si="28"/>
        <v>-1</v>
      </c>
      <c r="BA226" s="29">
        <f t="shared" si="346"/>
        <v>59</v>
      </c>
      <c r="BB226" s="29">
        <f t="shared" si="347"/>
        <v>58</v>
      </c>
      <c r="BC226" s="35">
        <f t="shared" si="348"/>
        <v>0</v>
      </c>
      <c r="BD226" s="30" t="str">
        <f>IF($T226=BD$1,MAX(BD$2:BD225)+$AK226,"")</f>
        <v/>
      </c>
      <c r="BE226" s="30" t="str">
        <f>IF($T226=BE$1,MAX(BE$2:BE225)+$AK226,"")</f>
        <v/>
      </c>
      <c r="BF226" s="30" t="str">
        <f>IF($T226=BF$1,MAX(BF$2:BF225)+$AK226,"")</f>
        <v/>
      </c>
      <c r="BG226" s="30" t="str">
        <f>IF($T226=BG$1,MAX(BG$2:BG225)+$AK226,"")</f>
        <v/>
      </c>
      <c r="BH226" s="30" t="str">
        <f>IF($T226=BH$1,MAX(BH$2:BH225)+$AK226,"")</f>
        <v/>
      </c>
      <c r="BI226" s="30" t="str">
        <f>IF($T226=BI$1,MAX(BI$2:BI225)+$AK226,"")</f>
        <v/>
      </c>
      <c r="BJ226" s="30" t="str">
        <f>IF($T226=BJ$1,MAX(BJ$2:BJ225)+$AK226,"")</f>
        <v/>
      </c>
      <c r="BK226" s="30" t="str">
        <f>IF($T226=BK$1,MAX(BK$2:BK225)+$AK226,"")</f>
        <v/>
      </c>
      <c r="BL226" s="30" t="str">
        <f>IF($T226=BL$1,MAX(BL$2:BL225)+$AK226,"")</f>
        <v/>
      </c>
      <c r="BM226" s="30" t="str">
        <f>IF($T226=BM$1,MAX(BM$2:BM225)+$AK226,"")</f>
        <v/>
      </c>
      <c r="BN226" s="30" t="str">
        <f>IF($T226=BN$1,MAX(BN$2:BN225)+$AK226,"")</f>
        <v/>
      </c>
      <c r="BO226" s="30" t="str">
        <f>IF($T226=BO$1,MAX(BO$2:BO225)+$AK226,"")</f>
        <v/>
      </c>
      <c r="BP226" s="30" t="str">
        <f>IF($T226=BP$1,MAX(BP$2:BP225)+$AK226,"")</f>
        <v/>
      </c>
      <c r="BQ226" s="30" t="str">
        <f>IF($T226=BQ$1,MAX(BQ$2:BQ225)+$AK226,"")</f>
        <v/>
      </c>
      <c r="BR226" s="30" t="str">
        <f>IF($T226=BR$1,MAX(BR$2:BR225)+$AK226,"")</f>
        <v/>
      </c>
      <c r="BS226" s="30" t="str">
        <f>IF($T226=BS$1,MAX(BS$2:BS225)+$AK226,"")</f>
        <v/>
      </c>
      <c r="BT226" s="30" t="str">
        <f>IF($T226=BT$1,MAX(BT$2:BT225)+$AK226,"")</f>
        <v/>
      </c>
    </row>
    <row r="227" spans="1:72" x14ac:dyDescent="0.2">
      <c r="A227" s="71">
        <f t="shared" si="314"/>
        <v>18611</v>
      </c>
      <c r="B227" s="23">
        <f t="shared" si="274"/>
        <v>0</v>
      </c>
      <c r="C227" s="29" t="str">
        <f t="shared" si="315"/>
        <v/>
      </c>
      <c r="K227" s="99"/>
      <c r="L227" s="31" t="str">
        <f t="shared" si="273"/>
        <v/>
      </c>
      <c r="M227" s="30" t="str">
        <f t="shared" si="316"/>
        <v/>
      </c>
      <c r="N227" s="32" t="str">
        <f t="shared" si="317"/>
        <v/>
      </c>
      <c r="O227" s="32" t="str">
        <f t="shared" si="318"/>
        <v/>
      </c>
      <c r="P227" s="33" t="str">
        <f t="shared" si="319"/>
        <v/>
      </c>
      <c r="R227" s="30" t="str">
        <f t="shared" si="320"/>
        <v/>
      </c>
      <c r="U227" s="30" t="str">
        <f t="shared" si="238"/>
        <v/>
      </c>
      <c r="V227" s="32" t="str">
        <f t="shared" si="321"/>
        <v/>
      </c>
      <c r="W227" s="32" t="str">
        <f t="shared" si="322"/>
        <v/>
      </c>
      <c r="X227" s="28">
        <f t="shared" si="323"/>
        <v>11</v>
      </c>
      <c r="Y227" s="29">
        <f t="shared" si="324"/>
        <v>33</v>
      </c>
      <c r="Z227" s="29">
        <f t="shared" si="325"/>
        <v>17</v>
      </c>
      <c r="AA227" s="35" t="str">
        <f t="shared" si="326"/>
        <v/>
      </c>
      <c r="AB227" s="35">
        <f t="shared" si="327"/>
        <v>8</v>
      </c>
      <c r="AC227" s="35">
        <f t="shared" si="328"/>
        <v>41597</v>
      </c>
      <c r="AD227" s="35">
        <f t="shared" si="329"/>
        <v>5199</v>
      </c>
      <c r="AE227" s="28">
        <f t="shared" si="14"/>
        <v>1</v>
      </c>
      <c r="AF227" s="29">
        <f t="shared" si="330"/>
        <v>26</v>
      </c>
      <c r="AG227" s="29">
        <f t="shared" si="331"/>
        <v>39</v>
      </c>
      <c r="AH227" s="35">
        <f t="shared" si="332"/>
        <v>0</v>
      </c>
      <c r="AI227" s="34">
        <f t="shared" si="252"/>
        <v>-5792</v>
      </c>
      <c r="AJ227" s="34">
        <f t="shared" si="253"/>
        <v>-40550</v>
      </c>
      <c r="AK227" s="30" t="str">
        <f t="shared" si="333"/>
        <v/>
      </c>
      <c r="AL227" s="35">
        <f t="shared" si="334"/>
        <v>0</v>
      </c>
      <c r="AM227" s="35">
        <f t="shared" si="335"/>
        <v>56</v>
      </c>
      <c r="AN227" s="35">
        <f t="shared" si="336"/>
        <v>56</v>
      </c>
      <c r="AO227" s="35">
        <f t="shared" si="337"/>
        <v>0</v>
      </c>
      <c r="AP227" s="35">
        <f t="shared" si="338"/>
        <v>20.577777777777779</v>
      </c>
      <c r="AQ227" s="35">
        <f t="shared" si="339"/>
        <v>0</v>
      </c>
      <c r="AR227" s="28">
        <f t="shared" si="20"/>
        <v>0</v>
      </c>
      <c r="AS227" s="29">
        <f t="shared" si="340"/>
        <v>0</v>
      </c>
      <c r="AT227" s="29">
        <f t="shared" si="341"/>
        <v>0</v>
      </c>
      <c r="AU227" s="35">
        <f t="shared" si="342"/>
        <v>-8</v>
      </c>
      <c r="AV227" s="28">
        <f t="shared" si="24"/>
        <v>-1</v>
      </c>
      <c r="AW227" s="29">
        <f t="shared" si="343"/>
        <v>59</v>
      </c>
      <c r="AX227" s="29">
        <f t="shared" si="344"/>
        <v>52</v>
      </c>
      <c r="AY227" s="35">
        <f t="shared" si="345"/>
        <v>-2</v>
      </c>
      <c r="AZ227" s="28">
        <f t="shared" si="28"/>
        <v>-1</v>
      </c>
      <c r="BA227" s="29">
        <f t="shared" si="346"/>
        <v>59</v>
      </c>
      <c r="BB227" s="29">
        <f t="shared" si="347"/>
        <v>58</v>
      </c>
      <c r="BC227" s="35">
        <f t="shared" si="348"/>
        <v>0</v>
      </c>
      <c r="BD227" s="30" t="str">
        <f>IF($T227=BD$1,MAX(BD$2:BD226)+$AK227,"")</f>
        <v/>
      </c>
      <c r="BE227" s="30" t="str">
        <f>IF($T227=BE$1,MAX(BE$2:BE226)+$AK227,"")</f>
        <v/>
      </c>
      <c r="BF227" s="30" t="str">
        <f>IF($T227=BF$1,MAX(BF$2:BF226)+$AK227,"")</f>
        <v/>
      </c>
      <c r="BG227" s="30" t="str">
        <f>IF($T227=BG$1,MAX(BG$2:BG226)+$AK227,"")</f>
        <v/>
      </c>
      <c r="BH227" s="30" t="str">
        <f>IF($T227=BH$1,MAX(BH$2:BH226)+$AK227,"")</f>
        <v/>
      </c>
      <c r="BI227" s="30" t="str">
        <f>IF($T227=BI$1,MAX(BI$2:BI226)+$AK227,"")</f>
        <v/>
      </c>
      <c r="BJ227" s="30" t="str">
        <f>IF($T227=BJ$1,MAX(BJ$2:BJ226)+$AK227,"")</f>
        <v/>
      </c>
      <c r="BK227" s="30" t="str">
        <f>IF($T227=BK$1,MAX(BK$2:BK226)+$AK227,"")</f>
        <v/>
      </c>
      <c r="BL227" s="30" t="str">
        <f>IF($T227=BL$1,MAX(BL$2:BL226)+$AK227,"")</f>
        <v/>
      </c>
      <c r="BM227" s="30" t="str">
        <f>IF($T227=BM$1,MAX(BM$2:BM226)+$AK227,"")</f>
        <v/>
      </c>
      <c r="BN227" s="30" t="str">
        <f>IF($T227=BN$1,MAX(BN$2:BN226)+$AK227,"")</f>
        <v/>
      </c>
      <c r="BO227" s="30" t="str">
        <f>IF($T227=BO$1,MAX(BO$2:BO226)+$AK227,"")</f>
        <v/>
      </c>
      <c r="BP227" s="30" t="str">
        <f>IF($T227=BP$1,MAX(BP$2:BP226)+$AK227,"")</f>
        <v/>
      </c>
      <c r="BQ227" s="30" t="str">
        <f>IF($T227=BQ$1,MAX(BQ$2:BQ226)+$AK227,"")</f>
        <v/>
      </c>
      <c r="BR227" s="30" t="str">
        <f>IF($T227=BR$1,MAX(BR$2:BR226)+$AK227,"")</f>
        <v/>
      </c>
      <c r="BS227" s="30" t="str">
        <f>IF($T227=BS$1,MAX(BS$2:BS226)+$AK227,"")</f>
        <v/>
      </c>
      <c r="BT227" s="30" t="str">
        <f>IF($T227=BT$1,MAX(BT$2:BT226)+$AK227,"")</f>
        <v/>
      </c>
    </row>
    <row r="228" spans="1:72" x14ac:dyDescent="0.2">
      <c r="A228" s="71">
        <f t="shared" si="314"/>
        <v>18711</v>
      </c>
      <c r="B228" s="23">
        <f t="shared" si="274"/>
        <v>0</v>
      </c>
      <c r="C228" s="29" t="str">
        <f t="shared" si="315"/>
        <v/>
      </c>
      <c r="K228" s="99"/>
      <c r="L228" s="31" t="str">
        <f t="shared" si="273"/>
        <v/>
      </c>
      <c r="M228" s="30" t="str">
        <f t="shared" si="316"/>
        <v/>
      </c>
      <c r="N228" s="32" t="str">
        <f t="shared" si="317"/>
        <v/>
      </c>
      <c r="O228" s="32" t="str">
        <f t="shared" si="318"/>
        <v/>
      </c>
      <c r="P228" s="33" t="str">
        <f t="shared" si="319"/>
        <v/>
      </c>
      <c r="R228" s="30" t="str">
        <f t="shared" si="320"/>
        <v/>
      </c>
      <c r="U228" s="30" t="str">
        <f t="shared" si="238"/>
        <v/>
      </c>
      <c r="V228" s="32" t="str">
        <f t="shared" si="321"/>
        <v/>
      </c>
      <c r="W228" s="32" t="str">
        <f t="shared" si="322"/>
        <v/>
      </c>
      <c r="X228" s="28">
        <f t="shared" si="323"/>
        <v>11</v>
      </c>
      <c r="Y228" s="29">
        <f t="shared" si="324"/>
        <v>33</v>
      </c>
      <c r="Z228" s="29">
        <f t="shared" si="325"/>
        <v>17</v>
      </c>
      <c r="AA228" s="35" t="str">
        <f t="shared" si="326"/>
        <v/>
      </c>
      <c r="AB228" s="35">
        <f t="shared" si="327"/>
        <v>8</v>
      </c>
      <c r="AC228" s="35">
        <f t="shared" si="328"/>
        <v>41597</v>
      </c>
      <c r="AD228" s="35">
        <f t="shared" si="329"/>
        <v>5199</v>
      </c>
      <c r="AE228" s="28">
        <f t="shared" si="14"/>
        <v>1</v>
      </c>
      <c r="AF228" s="29">
        <f t="shared" si="330"/>
        <v>26</v>
      </c>
      <c r="AG228" s="29">
        <f t="shared" si="331"/>
        <v>39</v>
      </c>
      <c r="AH228" s="35">
        <f t="shared" si="332"/>
        <v>0</v>
      </c>
      <c r="AI228" s="34">
        <f t="shared" si="252"/>
        <v>-5792</v>
      </c>
      <c r="AJ228" s="34">
        <f t="shared" si="253"/>
        <v>-40550</v>
      </c>
      <c r="AK228" s="30" t="str">
        <f t="shared" si="333"/>
        <v/>
      </c>
      <c r="AL228" s="35">
        <f t="shared" si="334"/>
        <v>0</v>
      </c>
      <c r="AM228" s="35">
        <f t="shared" si="335"/>
        <v>56</v>
      </c>
      <c r="AN228" s="35">
        <f t="shared" si="336"/>
        <v>56</v>
      </c>
      <c r="AO228" s="35">
        <f t="shared" si="337"/>
        <v>0</v>
      </c>
      <c r="AP228" s="35">
        <f t="shared" si="338"/>
        <v>20.577777777777779</v>
      </c>
      <c r="AQ228" s="35">
        <f t="shared" si="339"/>
        <v>0</v>
      </c>
      <c r="AR228" s="28">
        <f t="shared" si="20"/>
        <v>0</v>
      </c>
      <c r="AS228" s="29">
        <f t="shared" si="340"/>
        <v>0</v>
      </c>
      <c r="AT228" s="29">
        <f t="shared" si="341"/>
        <v>0</v>
      </c>
      <c r="AU228" s="35">
        <f t="shared" si="342"/>
        <v>-8</v>
      </c>
      <c r="AV228" s="28">
        <f t="shared" si="24"/>
        <v>-1</v>
      </c>
      <c r="AW228" s="29">
        <f t="shared" si="343"/>
        <v>59</v>
      </c>
      <c r="AX228" s="29">
        <f t="shared" si="344"/>
        <v>52</v>
      </c>
      <c r="AY228" s="35">
        <f t="shared" si="345"/>
        <v>-2</v>
      </c>
      <c r="AZ228" s="28">
        <f t="shared" si="28"/>
        <v>-1</v>
      </c>
      <c r="BA228" s="29">
        <f t="shared" si="346"/>
        <v>59</v>
      </c>
      <c r="BB228" s="29">
        <f t="shared" si="347"/>
        <v>58</v>
      </c>
      <c r="BC228" s="35">
        <f t="shared" si="348"/>
        <v>0</v>
      </c>
      <c r="BD228" s="30" t="str">
        <f>IF($T228=BD$1,MAX(BD$2:BD227)+$AK228,"")</f>
        <v/>
      </c>
      <c r="BE228" s="30" t="str">
        <f>IF($T228=BE$1,MAX(BE$2:BE227)+$AK228,"")</f>
        <v/>
      </c>
      <c r="BF228" s="30" t="str">
        <f>IF($T228=BF$1,MAX(BF$2:BF227)+$AK228,"")</f>
        <v/>
      </c>
      <c r="BG228" s="30" t="str">
        <f>IF($T228=BG$1,MAX(BG$2:BG227)+$AK228,"")</f>
        <v/>
      </c>
      <c r="BH228" s="30" t="str">
        <f>IF($T228=BH$1,MAX(BH$2:BH227)+$AK228,"")</f>
        <v/>
      </c>
      <c r="BI228" s="30" t="str">
        <f>IF($T228=BI$1,MAX(BI$2:BI227)+$AK228,"")</f>
        <v/>
      </c>
      <c r="BJ228" s="30" t="str">
        <f>IF($T228=BJ$1,MAX(BJ$2:BJ227)+$AK228,"")</f>
        <v/>
      </c>
      <c r="BK228" s="30" t="str">
        <f>IF($T228=BK$1,MAX(BK$2:BK227)+$AK228,"")</f>
        <v/>
      </c>
      <c r="BL228" s="30" t="str">
        <f>IF($T228=BL$1,MAX(BL$2:BL227)+$AK228,"")</f>
        <v/>
      </c>
      <c r="BM228" s="30" t="str">
        <f>IF($T228=BM$1,MAX(BM$2:BM227)+$AK228,"")</f>
        <v/>
      </c>
      <c r="BN228" s="30" t="str">
        <f>IF($T228=BN$1,MAX(BN$2:BN227)+$AK228,"")</f>
        <v/>
      </c>
      <c r="BO228" s="30" t="str">
        <f>IF($T228=BO$1,MAX(BO$2:BO227)+$AK228,"")</f>
        <v/>
      </c>
      <c r="BP228" s="30" t="str">
        <f>IF($T228=BP$1,MAX(BP$2:BP227)+$AK228,"")</f>
        <v/>
      </c>
      <c r="BQ228" s="30" t="str">
        <f>IF($T228=BQ$1,MAX(BQ$2:BQ227)+$AK228,"")</f>
        <v/>
      </c>
      <c r="BR228" s="30" t="str">
        <f>IF($T228=BR$1,MAX(BR$2:BR227)+$AK228,"")</f>
        <v/>
      </c>
      <c r="BS228" s="30" t="str">
        <f>IF($T228=BS$1,MAX(BS$2:BS227)+$AK228,"")</f>
        <v/>
      </c>
      <c r="BT228" s="30" t="str">
        <f>IF($T228=BT$1,MAX(BT$2:BT227)+$AK228,"")</f>
        <v/>
      </c>
    </row>
    <row r="229" spans="1:72" x14ac:dyDescent="0.2">
      <c r="A229" s="71">
        <f t="shared" si="314"/>
        <v>18811</v>
      </c>
      <c r="B229" s="23">
        <f t="shared" si="274"/>
        <v>0</v>
      </c>
      <c r="C229" s="29" t="str">
        <f t="shared" si="315"/>
        <v/>
      </c>
      <c r="K229" s="99"/>
      <c r="L229" s="31" t="str">
        <f t="shared" si="273"/>
        <v/>
      </c>
      <c r="M229" s="30" t="str">
        <f t="shared" si="316"/>
        <v/>
      </c>
      <c r="N229" s="32" t="str">
        <f t="shared" si="317"/>
        <v/>
      </c>
      <c r="O229" s="32" t="str">
        <f t="shared" si="318"/>
        <v/>
      </c>
      <c r="P229" s="33" t="str">
        <f t="shared" si="319"/>
        <v/>
      </c>
      <c r="R229" s="30" t="str">
        <f t="shared" si="320"/>
        <v/>
      </c>
      <c r="U229" s="30" t="str">
        <f t="shared" si="238"/>
        <v/>
      </c>
      <c r="V229" s="32" t="str">
        <f t="shared" si="321"/>
        <v/>
      </c>
      <c r="W229" s="32" t="str">
        <f t="shared" si="322"/>
        <v/>
      </c>
      <c r="X229" s="28">
        <f t="shared" si="323"/>
        <v>11</v>
      </c>
      <c r="Y229" s="29">
        <f t="shared" si="324"/>
        <v>33</v>
      </c>
      <c r="Z229" s="29">
        <f t="shared" si="325"/>
        <v>17</v>
      </c>
      <c r="AA229" s="35" t="str">
        <f t="shared" si="326"/>
        <v/>
      </c>
      <c r="AB229" s="35">
        <f t="shared" si="327"/>
        <v>8</v>
      </c>
      <c r="AC229" s="35">
        <f t="shared" si="328"/>
        <v>41597</v>
      </c>
      <c r="AD229" s="35">
        <f t="shared" si="329"/>
        <v>5199</v>
      </c>
      <c r="AE229" s="28">
        <f t="shared" si="14"/>
        <v>1</v>
      </c>
      <c r="AF229" s="29">
        <f t="shared" si="330"/>
        <v>26</v>
      </c>
      <c r="AG229" s="29">
        <f t="shared" si="331"/>
        <v>39</v>
      </c>
      <c r="AH229" s="35">
        <f t="shared" si="332"/>
        <v>0</v>
      </c>
      <c r="AI229" s="34">
        <f t="shared" si="252"/>
        <v>-5792</v>
      </c>
      <c r="AJ229" s="34">
        <f t="shared" si="253"/>
        <v>-40550</v>
      </c>
      <c r="AK229" s="30" t="str">
        <f t="shared" si="333"/>
        <v/>
      </c>
      <c r="AL229" s="35">
        <f t="shared" si="334"/>
        <v>0</v>
      </c>
      <c r="AM229" s="35">
        <f t="shared" si="335"/>
        <v>56</v>
      </c>
      <c r="AN229" s="35">
        <f t="shared" si="336"/>
        <v>56</v>
      </c>
      <c r="AO229" s="35">
        <f t="shared" si="337"/>
        <v>0</v>
      </c>
      <c r="AP229" s="35">
        <f t="shared" si="338"/>
        <v>20.577777777777779</v>
      </c>
      <c r="AQ229" s="35">
        <f t="shared" si="339"/>
        <v>0</v>
      </c>
      <c r="AR229" s="28">
        <f t="shared" si="20"/>
        <v>0</v>
      </c>
      <c r="AS229" s="29">
        <f t="shared" si="340"/>
        <v>0</v>
      </c>
      <c r="AT229" s="29">
        <f t="shared" si="341"/>
        <v>0</v>
      </c>
      <c r="AU229" s="35">
        <f t="shared" si="342"/>
        <v>-8</v>
      </c>
      <c r="AV229" s="28">
        <f t="shared" si="24"/>
        <v>-1</v>
      </c>
      <c r="AW229" s="29">
        <f t="shared" si="343"/>
        <v>59</v>
      </c>
      <c r="AX229" s="29">
        <f t="shared" si="344"/>
        <v>52</v>
      </c>
      <c r="AY229" s="35">
        <f t="shared" si="345"/>
        <v>-2</v>
      </c>
      <c r="AZ229" s="28">
        <f t="shared" si="28"/>
        <v>-1</v>
      </c>
      <c r="BA229" s="29">
        <f t="shared" si="346"/>
        <v>59</v>
      </c>
      <c r="BB229" s="29">
        <f t="shared" si="347"/>
        <v>58</v>
      </c>
      <c r="BC229" s="35">
        <f t="shared" si="348"/>
        <v>0</v>
      </c>
      <c r="BD229" s="30" t="str">
        <f>IF($T229=BD$1,MAX(BD$2:BD228)+$AK229,"")</f>
        <v/>
      </c>
      <c r="BE229" s="30" t="str">
        <f>IF($T229=BE$1,MAX(BE$2:BE228)+$AK229,"")</f>
        <v/>
      </c>
      <c r="BF229" s="30" t="str">
        <f>IF($T229=BF$1,MAX(BF$2:BF228)+$AK229,"")</f>
        <v/>
      </c>
      <c r="BG229" s="30" t="str">
        <f>IF($T229=BG$1,MAX(BG$2:BG228)+$AK229,"")</f>
        <v/>
      </c>
      <c r="BH229" s="30" t="str">
        <f>IF($T229=BH$1,MAX(BH$2:BH228)+$AK229,"")</f>
        <v/>
      </c>
      <c r="BI229" s="30" t="str">
        <f>IF($T229=BI$1,MAX(BI$2:BI228)+$AK229,"")</f>
        <v/>
      </c>
      <c r="BJ229" s="30" t="str">
        <f>IF($T229=BJ$1,MAX(BJ$2:BJ228)+$AK229,"")</f>
        <v/>
      </c>
      <c r="BK229" s="30" t="str">
        <f>IF($T229=BK$1,MAX(BK$2:BK228)+$AK229,"")</f>
        <v/>
      </c>
      <c r="BL229" s="30" t="str">
        <f>IF($T229=BL$1,MAX(BL$2:BL228)+$AK229,"")</f>
        <v/>
      </c>
      <c r="BM229" s="30" t="str">
        <f>IF($T229=BM$1,MAX(BM$2:BM228)+$AK229,"")</f>
        <v/>
      </c>
      <c r="BN229" s="30" t="str">
        <f>IF($T229=BN$1,MAX(BN$2:BN228)+$AK229,"")</f>
        <v/>
      </c>
      <c r="BO229" s="30" t="str">
        <f>IF($T229=BO$1,MAX(BO$2:BO228)+$AK229,"")</f>
        <v/>
      </c>
      <c r="BP229" s="30" t="str">
        <f>IF($T229=BP$1,MAX(BP$2:BP228)+$AK229,"")</f>
        <v/>
      </c>
      <c r="BQ229" s="30" t="str">
        <f>IF($T229=BQ$1,MAX(BQ$2:BQ228)+$AK229,"")</f>
        <v/>
      </c>
      <c r="BR229" s="30" t="str">
        <f>IF($T229=BR$1,MAX(BR$2:BR228)+$AK229,"")</f>
        <v/>
      </c>
      <c r="BS229" s="30" t="str">
        <f>IF($T229=BS$1,MAX(BS$2:BS228)+$AK229,"")</f>
        <v/>
      </c>
      <c r="BT229" s="30" t="str">
        <f>IF($T229=BT$1,MAX(BT$2:BT228)+$AK229,"")</f>
        <v/>
      </c>
    </row>
    <row r="230" spans="1:72" x14ac:dyDescent="0.2">
      <c r="A230" s="71">
        <f t="shared" ref="A230:A245" si="349">IF(D230="",A229+100,AI230*100+YEAR(D230)-2000)</f>
        <v>18911</v>
      </c>
      <c r="B230" s="23">
        <f t="shared" si="274"/>
        <v>0</v>
      </c>
      <c r="C230" s="29" t="str">
        <f t="shared" ref="C230:C245" si="350">IF(AH230=1,"So",IF(AH230=2,"Mo",IF(AH230=3,"Di",IF(AH230=4,"Mi",IF(AH230=5,"Do",IF(AH230=6,"Fr",IF(AH230=7,"Sa",IF(D230=0,""))))))))</f>
        <v/>
      </c>
      <c r="K230" s="99"/>
      <c r="L230" s="31" t="str">
        <f t="shared" si="273"/>
        <v/>
      </c>
      <c r="M230" s="30" t="str">
        <f t="shared" ref="M230:M245" si="351">IF(L230="l",AL230,(IF(L230="s",AN230,(IF(L230="r",AO230,(IF(L230="k",AM230,(IF(L230="b",AP230,(IF(L230="g",BC230,(IF(L230="","")))))))))))))</f>
        <v/>
      </c>
      <c r="N230" s="32" t="str">
        <f t="shared" ref="N230:N245" si="352">IF(H230="","",AE230*10000+AF230*100+AG230)</f>
        <v/>
      </c>
      <c r="O230" s="32" t="str">
        <f t="shared" ref="O230:O245" si="353">IF(H230="","",X230*10000+Y230*100+Z230)</f>
        <v/>
      </c>
      <c r="P230" s="33" t="str">
        <f t="shared" ref="P230:P245" si="354">IF(L230="g","",IF(L230="b","",IF(AH230=0,"",AR230*10000+AS230*100+AT230)))</f>
        <v/>
      </c>
      <c r="R230" s="30" t="str">
        <f t="shared" ref="R230:R245" si="355">IF(P230="","",IF(L230="l",((K230*U230*1000)/AA230)*3.6,(IF(L230="s",((K230*1000)/AA230)*3.6,(IF(L230="k",((K230*1000)/AA230)*3.6,(IF(L230="r",((K230*1000)/AA230)*3.6,(IF(L230="",""))))))))))</f>
        <v/>
      </c>
      <c r="U230" s="30" t="str">
        <f t="shared" si="238"/>
        <v/>
      </c>
      <c r="V230" s="32" t="str">
        <f t="shared" ref="V230:V245" si="356">IF(G230="","",AZ230*10000+BA230*100+BB230)</f>
        <v/>
      </c>
      <c r="W230" s="32" t="str">
        <f t="shared" ref="W230:W245" si="357">IF(H230="","",AV230*10000+AW230*100+AX230)</f>
        <v/>
      </c>
      <c r="X230" s="28">
        <f t="shared" ref="X230:X245" si="358">INT(AC230/3600)</f>
        <v>11</v>
      </c>
      <c r="Y230" s="29">
        <f t="shared" ref="Y230:Y245" si="359">INT((AC230-(X230*3600))/60)</f>
        <v>33</v>
      </c>
      <c r="Z230" s="29">
        <f t="shared" ref="Z230:Z245" si="360">AC230-(X230*3600)-(Y230*60)</f>
        <v>17</v>
      </c>
      <c r="AA230" s="35" t="str">
        <f t="shared" ref="AA230:AA245" si="361">IF(H230="","",F230*3600+G230*60+H230)</f>
        <v/>
      </c>
      <c r="AB230" s="35">
        <f t="shared" ref="AB230:AB245" si="362">IF(H230="",AB229,AB229+1)</f>
        <v>8</v>
      </c>
      <c r="AC230" s="35">
        <f t="shared" ref="AC230:AC245" si="363">IF(H230="",AC229,AC229+AA230)</f>
        <v>41597</v>
      </c>
      <c r="AD230" s="35">
        <f t="shared" ref="AD230:AD245" si="364">INT(AC230/AB230)</f>
        <v>5199</v>
      </c>
      <c r="AE230" s="28">
        <f t="shared" si="14"/>
        <v>1</v>
      </c>
      <c r="AF230" s="29">
        <f t="shared" ref="AF230:AF245" si="365">INT((AD230-(AE230*3600))/60)</f>
        <v>26</v>
      </c>
      <c r="AG230" s="29">
        <f t="shared" ref="AG230:AG245" si="366">INT(AD230-(AE230*3600)-(AF230*60))</f>
        <v>39</v>
      </c>
      <c r="AH230" s="35">
        <f t="shared" ref="AH230:AH245" si="367">IF(D230="",0,WEEKDAY(D230))</f>
        <v>0</v>
      </c>
      <c r="AI230" s="34">
        <f t="shared" si="252"/>
        <v>-5792</v>
      </c>
      <c r="AJ230" s="34">
        <f t="shared" si="253"/>
        <v>-40550</v>
      </c>
      <c r="AK230" s="30" t="str">
        <f t="shared" ref="AK230:AK245" si="368">IF(L230="l",U230*K230,(IF(L230="s",K230,(IF(L230="r",K230,(IF(L230="k",K230,(IF(L230="b",AA230/360,(IF(L230="g",AA230/900,(IF(L230="","")))))))))))))</f>
        <v/>
      </c>
      <c r="AL230" s="35">
        <f t="shared" ref="AL230:AL245" si="369">IF(L230="l",AL229+K230*U230,AL229)</f>
        <v>0</v>
      </c>
      <c r="AM230" s="35">
        <f t="shared" ref="AM230:AM245" si="370">IF(L230="k",AM229+K230,AM229)</f>
        <v>56</v>
      </c>
      <c r="AN230" s="35">
        <f t="shared" ref="AN230:AN245" si="371">IF(L230="s",AN229+K230,AN229)</f>
        <v>56</v>
      </c>
      <c r="AO230" s="35">
        <f t="shared" ref="AO230:AO245" si="372">IF(L230="r",AO229+K230,AO229)</f>
        <v>0</v>
      </c>
      <c r="AP230" s="35">
        <f t="shared" ref="AP230:AP245" si="373">IF(L230="b",AP229+AK230,AP229)</f>
        <v>20.577777777777779</v>
      </c>
      <c r="AQ230" s="35">
        <f t="shared" ref="AQ230:AQ245" si="374">IF(AA230="",0,INT(AA230/AK230))</f>
        <v>0</v>
      </c>
      <c r="AR230" s="28">
        <f t="shared" si="20"/>
        <v>0</v>
      </c>
      <c r="AS230" s="29">
        <f t="shared" ref="AS230:AS245" si="375">INT((AQ230-(AR230*3600))/60)</f>
        <v>0</v>
      </c>
      <c r="AT230" s="29">
        <f t="shared" ref="AT230:AT245" si="376">INT(AQ230-(AR230*3600)-(AS230*60))</f>
        <v>0</v>
      </c>
      <c r="AU230" s="35">
        <f t="shared" ref="AU230:AU245" si="377">INT(AC230/AI230)</f>
        <v>-8</v>
      </c>
      <c r="AV230" s="28">
        <f t="shared" si="24"/>
        <v>-1</v>
      </c>
      <c r="AW230" s="29">
        <f t="shared" ref="AW230:AW245" si="378">INT((AU230-(AV230*3600))/60)</f>
        <v>59</v>
      </c>
      <c r="AX230" s="29">
        <f t="shared" ref="AX230:AX245" si="379">INT(AU230-(AV230*3600)-(AW230*60))</f>
        <v>52</v>
      </c>
      <c r="AY230" s="35">
        <f t="shared" ref="AY230:AY245" si="380">INT(AC230/AJ230)</f>
        <v>-2</v>
      </c>
      <c r="AZ230" s="28">
        <f t="shared" si="28"/>
        <v>-1</v>
      </c>
      <c r="BA230" s="29">
        <f t="shared" ref="BA230:BA245" si="381">INT((AY230-(AZ230*3600))/60)</f>
        <v>59</v>
      </c>
      <c r="BB230" s="29">
        <f t="shared" ref="BB230:BB245" si="382">INT(AY230-(AZ230*3600)-(BA230*60))</f>
        <v>58</v>
      </c>
      <c r="BC230" s="35">
        <f t="shared" ref="BC230:BC245" si="383">IF(L230="g",BC229+AK230,BC229)</f>
        <v>0</v>
      </c>
      <c r="BD230" s="30" t="str">
        <f>IF($T230=BD$1,MAX(BD$2:BD229)+$AK230,"")</f>
        <v/>
      </c>
      <c r="BE230" s="30" t="str">
        <f>IF($T230=BE$1,MAX(BE$2:BE229)+$AK230,"")</f>
        <v/>
      </c>
      <c r="BF230" s="30" t="str">
        <f>IF($T230=BF$1,MAX(BF$2:BF229)+$AK230,"")</f>
        <v/>
      </c>
      <c r="BG230" s="30" t="str">
        <f>IF($T230=BG$1,MAX(BG$2:BG229)+$AK230,"")</f>
        <v/>
      </c>
      <c r="BH230" s="30" t="str">
        <f>IF($T230=BH$1,MAX(BH$2:BH229)+$AK230,"")</f>
        <v/>
      </c>
      <c r="BI230" s="30" t="str">
        <f>IF($T230=BI$1,MAX(BI$2:BI229)+$AK230,"")</f>
        <v/>
      </c>
      <c r="BJ230" s="30" t="str">
        <f>IF($T230=BJ$1,MAX(BJ$2:BJ229)+$AK230,"")</f>
        <v/>
      </c>
      <c r="BK230" s="30" t="str">
        <f>IF($T230=BK$1,MAX(BK$2:BK229)+$AK230,"")</f>
        <v/>
      </c>
      <c r="BL230" s="30" t="str">
        <f>IF($T230=BL$1,MAX(BL$2:BL229)+$AK230,"")</f>
        <v/>
      </c>
      <c r="BM230" s="30" t="str">
        <f>IF($T230=BM$1,MAX(BM$2:BM229)+$AK230,"")</f>
        <v/>
      </c>
      <c r="BN230" s="30" t="str">
        <f>IF($T230=BN$1,MAX(BN$2:BN229)+$AK230,"")</f>
        <v/>
      </c>
      <c r="BO230" s="30" t="str">
        <f>IF($T230=BO$1,MAX(BO$2:BO229)+$AK230,"")</f>
        <v/>
      </c>
      <c r="BP230" s="30" t="str">
        <f>IF($T230=BP$1,MAX(BP$2:BP229)+$AK230,"")</f>
        <v/>
      </c>
      <c r="BQ230" s="30" t="str">
        <f>IF($T230=BQ$1,MAX(BQ$2:BQ229)+$AK230,"")</f>
        <v/>
      </c>
      <c r="BR230" s="30" t="str">
        <f>IF($T230=BR$1,MAX(BR$2:BR229)+$AK230,"")</f>
        <v/>
      </c>
      <c r="BS230" s="30" t="str">
        <f>IF($T230=BS$1,MAX(BS$2:BS229)+$AK230,"")</f>
        <v/>
      </c>
      <c r="BT230" s="30" t="str">
        <f>IF($T230=BT$1,MAX(BT$2:BT229)+$AK230,"")</f>
        <v/>
      </c>
    </row>
    <row r="231" spans="1:72" x14ac:dyDescent="0.2">
      <c r="A231" s="71">
        <f t="shared" si="349"/>
        <v>19011</v>
      </c>
      <c r="B231" s="23">
        <f t="shared" si="274"/>
        <v>0</v>
      </c>
      <c r="C231" s="29" t="str">
        <f t="shared" si="350"/>
        <v/>
      </c>
      <c r="K231" s="99"/>
      <c r="L231" s="31" t="str">
        <f t="shared" si="273"/>
        <v/>
      </c>
      <c r="M231" s="30" t="str">
        <f t="shared" si="351"/>
        <v/>
      </c>
      <c r="N231" s="32" t="str">
        <f t="shared" si="352"/>
        <v/>
      </c>
      <c r="O231" s="32" t="str">
        <f t="shared" si="353"/>
        <v/>
      </c>
      <c r="P231" s="33" t="str">
        <f t="shared" si="354"/>
        <v/>
      </c>
      <c r="R231" s="30" t="str">
        <f t="shared" si="355"/>
        <v/>
      </c>
      <c r="U231" s="30" t="str">
        <f t="shared" ref="U231:U255" si="384">IF(L231="l",U230,(IF(L231="s","",(IF(L231="r","",(IF(L231="k","",(IF(L231="b","",(IF(L231="g","",(IF(L231="","")))))))))))))</f>
        <v/>
      </c>
      <c r="V231" s="32" t="str">
        <f t="shared" si="356"/>
        <v/>
      </c>
      <c r="W231" s="32" t="str">
        <f t="shared" si="357"/>
        <v/>
      </c>
      <c r="X231" s="28">
        <f t="shared" si="358"/>
        <v>11</v>
      </c>
      <c r="Y231" s="29">
        <f t="shared" si="359"/>
        <v>33</v>
      </c>
      <c r="Z231" s="29">
        <f t="shared" si="360"/>
        <v>17</v>
      </c>
      <c r="AA231" s="35" t="str">
        <f t="shared" si="361"/>
        <v/>
      </c>
      <c r="AB231" s="35">
        <f t="shared" si="362"/>
        <v>8</v>
      </c>
      <c r="AC231" s="35">
        <f t="shared" si="363"/>
        <v>41597</v>
      </c>
      <c r="AD231" s="35">
        <f t="shared" si="364"/>
        <v>5199</v>
      </c>
      <c r="AE231" s="28">
        <f t="shared" si="14"/>
        <v>1</v>
      </c>
      <c r="AF231" s="29">
        <f t="shared" si="365"/>
        <v>26</v>
      </c>
      <c r="AG231" s="29">
        <f t="shared" si="366"/>
        <v>39</v>
      </c>
      <c r="AH231" s="35">
        <f t="shared" si="367"/>
        <v>0</v>
      </c>
      <c r="AI231" s="34">
        <f t="shared" ref="AI231:AI257" si="385">INT((D231+$AI$36)/7)</f>
        <v>-5792</v>
      </c>
      <c r="AJ231" s="34">
        <f t="shared" ref="AJ231:AJ257" si="386">INT(D231+$AJ$36)</f>
        <v>-40550</v>
      </c>
      <c r="AK231" s="30" t="str">
        <f t="shared" si="368"/>
        <v/>
      </c>
      <c r="AL231" s="35">
        <f t="shared" si="369"/>
        <v>0</v>
      </c>
      <c r="AM231" s="35">
        <f t="shared" si="370"/>
        <v>56</v>
      </c>
      <c r="AN231" s="35">
        <f t="shared" si="371"/>
        <v>56</v>
      </c>
      <c r="AO231" s="35">
        <f t="shared" si="372"/>
        <v>0</v>
      </c>
      <c r="AP231" s="35">
        <f t="shared" si="373"/>
        <v>20.577777777777779</v>
      </c>
      <c r="AQ231" s="35">
        <f t="shared" si="374"/>
        <v>0</v>
      </c>
      <c r="AR231" s="28">
        <f t="shared" si="20"/>
        <v>0</v>
      </c>
      <c r="AS231" s="29">
        <f t="shared" si="375"/>
        <v>0</v>
      </c>
      <c r="AT231" s="29">
        <f t="shared" si="376"/>
        <v>0</v>
      </c>
      <c r="AU231" s="35">
        <f t="shared" si="377"/>
        <v>-8</v>
      </c>
      <c r="AV231" s="28">
        <f t="shared" si="24"/>
        <v>-1</v>
      </c>
      <c r="AW231" s="29">
        <f t="shared" si="378"/>
        <v>59</v>
      </c>
      <c r="AX231" s="29">
        <f t="shared" si="379"/>
        <v>52</v>
      </c>
      <c r="AY231" s="35">
        <f t="shared" si="380"/>
        <v>-2</v>
      </c>
      <c r="AZ231" s="28">
        <f t="shared" si="28"/>
        <v>-1</v>
      </c>
      <c r="BA231" s="29">
        <f t="shared" si="381"/>
        <v>59</v>
      </c>
      <c r="BB231" s="29">
        <f t="shared" si="382"/>
        <v>58</v>
      </c>
      <c r="BC231" s="35">
        <f t="shared" si="383"/>
        <v>0</v>
      </c>
      <c r="BD231" s="30" t="str">
        <f>IF($T231=BD$1,MAX(BD$2:BD230)+$AK231,"")</f>
        <v/>
      </c>
      <c r="BE231" s="30" t="str">
        <f>IF($T231=BE$1,MAX(BE$2:BE230)+$AK231,"")</f>
        <v/>
      </c>
      <c r="BF231" s="30" t="str">
        <f>IF($T231=BF$1,MAX(BF$2:BF230)+$AK231,"")</f>
        <v/>
      </c>
      <c r="BG231" s="30" t="str">
        <f>IF($T231=BG$1,MAX(BG$2:BG230)+$AK231,"")</f>
        <v/>
      </c>
      <c r="BH231" s="30" t="str">
        <f>IF($T231=BH$1,MAX(BH$2:BH230)+$AK231,"")</f>
        <v/>
      </c>
      <c r="BI231" s="30" t="str">
        <f>IF($T231=BI$1,MAX(BI$2:BI230)+$AK231,"")</f>
        <v/>
      </c>
      <c r="BJ231" s="30" t="str">
        <f>IF($T231=BJ$1,MAX(BJ$2:BJ230)+$AK231,"")</f>
        <v/>
      </c>
      <c r="BK231" s="30" t="str">
        <f>IF($T231=BK$1,MAX(BK$2:BK230)+$AK231,"")</f>
        <v/>
      </c>
      <c r="BL231" s="30" t="str">
        <f>IF($T231=BL$1,MAX(BL$2:BL230)+$AK231,"")</f>
        <v/>
      </c>
      <c r="BM231" s="30" t="str">
        <f>IF($T231=BM$1,MAX(BM$2:BM230)+$AK231,"")</f>
        <v/>
      </c>
      <c r="BN231" s="30" t="str">
        <f>IF($T231=BN$1,MAX(BN$2:BN230)+$AK231,"")</f>
        <v/>
      </c>
      <c r="BO231" s="30" t="str">
        <f>IF($T231=BO$1,MAX(BO$2:BO230)+$AK231,"")</f>
        <v/>
      </c>
      <c r="BP231" s="30" t="str">
        <f>IF($T231=BP$1,MAX(BP$2:BP230)+$AK231,"")</f>
        <v/>
      </c>
      <c r="BQ231" s="30" t="str">
        <f>IF($T231=BQ$1,MAX(BQ$2:BQ230)+$AK231,"")</f>
        <v/>
      </c>
      <c r="BR231" s="30" t="str">
        <f>IF($T231=BR$1,MAX(BR$2:BR230)+$AK231,"")</f>
        <v/>
      </c>
      <c r="BS231" s="30" t="str">
        <f>IF($T231=BS$1,MAX(BS$2:BS230)+$AK231,"")</f>
        <v/>
      </c>
      <c r="BT231" s="30" t="str">
        <f>IF($T231=BT$1,MAX(BT$2:BT230)+$AK231,"")</f>
        <v/>
      </c>
    </row>
    <row r="232" spans="1:72" x14ac:dyDescent="0.2">
      <c r="A232" s="71">
        <f t="shared" si="349"/>
        <v>19111</v>
      </c>
      <c r="B232" s="23">
        <f t="shared" si="274"/>
        <v>0</v>
      </c>
      <c r="C232" s="29" t="str">
        <f t="shared" si="350"/>
        <v/>
      </c>
      <c r="K232" s="99"/>
      <c r="L232" s="31" t="str">
        <f t="shared" si="273"/>
        <v/>
      </c>
      <c r="M232" s="30" t="str">
        <f t="shared" si="351"/>
        <v/>
      </c>
      <c r="N232" s="32" t="str">
        <f t="shared" si="352"/>
        <v/>
      </c>
      <c r="O232" s="32" t="str">
        <f t="shared" si="353"/>
        <v/>
      </c>
      <c r="P232" s="33" t="str">
        <f t="shared" si="354"/>
        <v/>
      </c>
      <c r="R232" s="30" t="str">
        <f t="shared" si="355"/>
        <v/>
      </c>
      <c r="U232" s="30" t="str">
        <f t="shared" si="384"/>
        <v/>
      </c>
      <c r="V232" s="32" t="str">
        <f t="shared" si="356"/>
        <v/>
      </c>
      <c r="W232" s="32" t="str">
        <f t="shared" si="357"/>
        <v/>
      </c>
      <c r="X232" s="28">
        <f t="shared" si="358"/>
        <v>11</v>
      </c>
      <c r="Y232" s="29">
        <f t="shared" si="359"/>
        <v>33</v>
      </c>
      <c r="Z232" s="29">
        <f t="shared" si="360"/>
        <v>17</v>
      </c>
      <c r="AA232" s="35" t="str">
        <f t="shared" si="361"/>
        <v/>
      </c>
      <c r="AB232" s="35">
        <f t="shared" si="362"/>
        <v>8</v>
      </c>
      <c r="AC232" s="35">
        <f t="shared" si="363"/>
        <v>41597</v>
      </c>
      <c r="AD232" s="35">
        <f t="shared" si="364"/>
        <v>5199</v>
      </c>
      <c r="AE232" s="28">
        <f t="shared" si="14"/>
        <v>1</v>
      </c>
      <c r="AF232" s="29">
        <f t="shared" si="365"/>
        <v>26</v>
      </c>
      <c r="AG232" s="29">
        <f t="shared" si="366"/>
        <v>39</v>
      </c>
      <c r="AH232" s="35">
        <f t="shared" si="367"/>
        <v>0</v>
      </c>
      <c r="AI232" s="34">
        <f t="shared" si="385"/>
        <v>-5792</v>
      </c>
      <c r="AJ232" s="34">
        <f t="shared" si="386"/>
        <v>-40550</v>
      </c>
      <c r="AK232" s="30" t="str">
        <f t="shared" si="368"/>
        <v/>
      </c>
      <c r="AL232" s="35">
        <f t="shared" si="369"/>
        <v>0</v>
      </c>
      <c r="AM232" s="35">
        <f t="shared" si="370"/>
        <v>56</v>
      </c>
      <c r="AN232" s="35">
        <f t="shared" si="371"/>
        <v>56</v>
      </c>
      <c r="AO232" s="35">
        <f t="shared" si="372"/>
        <v>0</v>
      </c>
      <c r="AP232" s="35">
        <f t="shared" si="373"/>
        <v>20.577777777777779</v>
      </c>
      <c r="AQ232" s="35">
        <f t="shared" si="374"/>
        <v>0</v>
      </c>
      <c r="AR232" s="28">
        <f t="shared" si="20"/>
        <v>0</v>
      </c>
      <c r="AS232" s="29">
        <f t="shared" si="375"/>
        <v>0</v>
      </c>
      <c r="AT232" s="29">
        <f t="shared" si="376"/>
        <v>0</v>
      </c>
      <c r="AU232" s="35">
        <f t="shared" si="377"/>
        <v>-8</v>
      </c>
      <c r="AV232" s="28">
        <f t="shared" si="24"/>
        <v>-1</v>
      </c>
      <c r="AW232" s="29">
        <f t="shared" si="378"/>
        <v>59</v>
      </c>
      <c r="AX232" s="29">
        <f t="shared" si="379"/>
        <v>52</v>
      </c>
      <c r="AY232" s="35">
        <f t="shared" si="380"/>
        <v>-2</v>
      </c>
      <c r="AZ232" s="28">
        <f t="shared" si="28"/>
        <v>-1</v>
      </c>
      <c r="BA232" s="29">
        <f t="shared" si="381"/>
        <v>59</v>
      </c>
      <c r="BB232" s="29">
        <f t="shared" si="382"/>
        <v>58</v>
      </c>
      <c r="BC232" s="35">
        <f t="shared" si="383"/>
        <v>0</v>
      </c>
      <c r="BD232" s="30" t="str">
        <f>IF($T232=BD$1,MAX(BD$2:BD231)+$AK232,"")</f>
        <v/>
      </c>
      <c r="BE232" s="30" t="str">
        <f>IF($T232=BE$1,MAX(BE$2:BE231)+$AK232,"")</f>
        <v/>
      </c>
      <c r="BF232" s="30" t="str">
        <f>IF($T232=BF$1,MAX(BF$2:BF231)+$AK232,"")</f>
        <v/>
      </c>
      <c r="BG232" s="30" t="str">
        <f>IF($T232=BG$1,MAX(BG$2:BG231)+$AK232,"")</f>
        <v/>
      </c>
      <c r="BH232" s="30" t="str">
        <f>IF($T232=BH$1,MAX(BH$2:BH231)+$AK232,"")</f>
        <v/>
      </c>
      <c r="BI232" s="30" t="str">
        <f>IF($T232=BI$1,MAX(BI$2:BI231)+$AK232,"")</f>
        <v/>
      </c>
      <c r="BJ232" s="30" t="str">
        <f>IF($T232=BJ$1,MAX(BJ$2:BJ231)+$AK232,"")</f>
        <v/>
      </c>
      <c r="BK232" s="30" t="str">
        <f>IF($T232=BK$1,MAX(BK$2:BK231)+$AK232,"")</f>
        <v/>
      </c>
      <c r="BL232" s="30" t="str">
        <f>IF($T232=BL$1,MAX(BL$2:BL231)+$AK232,"")</f>
        <v/>
      </c>
      <c r="BM232" s="30" t="str">
        <f>IF($T232=BM$1,MAX(BM$2:BM231)+$AK232,"")</f>
        <v/>
      </c>
      <c r="BN232" s="30" t="str">
        <f>IF($T232=BN$1,MAX(BN$2:BN231)+$AK232,"")</f>
        <v/>
      </c>
      <c r="BO232" s="30" t="str">
        <f>IF($T232=BO$1,MAX(BO$2:BO231)+$AK232,"")</f>
        <v/>
      </c>
      <c r="BP232" s="30" t="str">
        <f>IF($T232=BP$1,MAX(BP$2:BP231)+$AK232,"")</f>
        <v/>
      </c>
      <c r="BQ232" s="30" t="str">
        <f>IF($T232=BQ$1,MAX(BQ$2:BQ231)+$AK232,"")</f>
        <v/>
      </c>
      <c r="BR232" s="30" t="str">
        <f>IF($T232=BR$1,MAX(BR$2:BR231)+$AK232,"")</f>
        <v/>
      </c>
      <c r="BS232" s="30" t="str">
        <f>IF($T232=BS$1,MAX(BS$2:BS231)+$AK232,"")</f>
        <v/>
      </c>
      <c r="BT232" s="30" t="str">
        <f>IF($T232=BT$1,MAX(BT$2:BT231)+$AK232,"")</f>
        <v/>
      </c>
    </row>
    <row r="233" spans="1:72" x14ac:dyDescent="0.2">
      <c r="A233" s="71">
        <f t="shared" si="349"/>
        <v>19211</v>
      </c>
      <c r="B233" s="23">
        <f t="shared" ref="B233:B258" si="387">IF(AB233=AB232,0,AB233)</f>
        <v>0</v>
      </c>
      <c r="C233" s="29" t="str">
        <f t="shared" si="350"/>
        <v/>
      </c>
      <c r="K233" s="99"/>
      <c r="L233" s="31" t="str">
        <f t="shared" ref="L233:L259" si="388">IF(D233="","",L232)</f>
        <v/>
      </c>
      <c r="M233" s="30" t="str">
        <f t="shared" si="351"/>
        <v/>
      </c>
      <c r="N233" s="32" t="str">
        <f t="shared" si="352"/>
        <v/>
      </c>
      <c r="O233" s="32" t="str">
        <f t="shared" si="353"/>
        <v/>
      </c>
      <c r="P233" s="33" t="str">
        <f t="shared" si="354"/>
        <v/>
      </c>
      <c r="R233" s="30" t="str">
        <f t="shared" si="355"/>
        <v/>
      </c>
      <c r="U233" s="30" t="str">
        <f t="shared" si="384"/>
        <v/>
      </c>
      <c r="V233" s="32" t="str">
        <f t="shared" si="356"/>
        <v/>
      </c>
      <c r="W233" s="32" t="str">
        <f t="shared" si="357"/>
        <v/>
      </c>
      <c r="X233" s="28">
        <f t="shared" si="358"/>
        <v>11</v>
      </c>
      <c r="Y233" s="29">
        <f t="shared" si="359"/>
        <v>33</v>
      </c>
      <c r="Z233" s="29">
        <f t="shared" si="360"/>
        <v>17</v>
      </c>
      <c r="AA233" s="35" t="str">
        <f t="shared" si="361"/>
        <v/>
      </c>
      <c r="AB233" s="35">
        <f t="shared" si="362"/>
        <v>8</v>
      </c>
      <c r="AC233" s="35">
        <f t="shared" si="363"/>
        <v>41597</v>
      </c>
      <c r="AD233" s="35">
        <f t="shared" si="364"/>
        <v>5199</v>
      </c>
      <c r="AE233" s="28">
        <f t="shared" si="14"/>
        <v>1</v>
      </c>
      <c r="AF233" s="29">
        <f t="shared" si="365"/>
        <v>26</v>
      </c>
      <c r="AG233" s="29">
        <f t="shared" si="366"/>
        <v>39</v>
      </c>
      <c r="AH233" s="35">
        <f t="shared" si="367"/>
        <v>0</v>
      </c>
      <c r="AI233" s="34">
        <f t="shared" si="385"/>
        <v>-5792</v>
      </c>
      <c r="AJ233" s="34">
        <f t="shared" si="386"/>
        <v>-40550</v>
      </c>
      <c r="AK233" s="30" t="str">
        <f t="shared" si="368"/>
        <v/>
      </c>
      <c r="AL233" s="35">
        <f t="shared" si="369"/>
        <v>0</v>
      </c>
      <c r="AM233" s="35">
        <f t="shared" si="370"/>
        <v>56</v>
      </c>
      <c r="AN233" s="35">
        <f t="shared" si="371"/>
        <v>56</v>
      </c>
      <c r="AO233" s="35">
        <f t="shared" si="372"/>
        <v>0</v>
      </c>
      <c r="AP233" s="35">
        <f t="shared" si="373"/>
        <v>20.577777777777779</v>
      </c>
      <c r="AQ233" s="35">
        <f t="shared" si="374"/>
        <v>0</v>
      </c>
      <c r="AR233" s="28">
        <f t="shared" si="20"/>
        <v>0</v>
      </c>
      <c r="AS233" s="29">
        <f t="shared" si="375"/>
        <v>0</v>
      </c>
      <c r="AT233" s="29">
        <f t="shared" si="376"/>
        <v>0</v>
      </c>
      <c r="AU233" s="35">
        <f t="shared" si="377"/>
        <v>-8</v>
      </c>
      <c r="AV233" s="28">
        <f t="shared" si="24"/>
        <v>-1</v>
      </c>
      <c r="AW233" s="29">
        <f t="shared" si="378"/>
        <v>59</v>
      </c>
      <c r="AX233" s="29">
        <f t="shared" si="379"/>
        <v>52</v>
      </c>
      <c r="AY233" s="35">
        <f t="shared" si="380"/>
        <v>-2</v>
      </c>
      <c r="AZ233" s="28">
        <f t="shared" si="28"/>
        <v>-1</v>
      </c>
      <c r="BA233" s="29">
        <f t="shared" si="381"/>
        <v>59</v>
      </c>
      <c r="BB233" s="29">
        <f t="shared" si="382"/>
        <v>58</v>
      </c>
      <c r="BC233" s="35">
        <f t="shared" si="383"/>
        <v>0</v>
      </c>
      <c r="BD233" s="30" t="str">
        <f>IF($T233=BD$1,MAX(BD$2:BD232)+$AK233,"")</f>
        <v/>
      </c>
      <c r="BE233" s="30" t="str">
        <f>IF($T233=BE$1,MAX(BE$2:BE232)+$AK233,"")</f>
        <v/>
      </c>
      <c r="BF233" s="30" t="str">
        <f>IF($T233=BF$1,MAX(BF$2:BF232)+$AK233,"")</f>
        <v/>
      </c>
      <c r="BG233" s="30" t="str">
        <f>IF($T233=BG$1,MAX(BG$2:BG232)+$AK233,"")</f>
        <v/>
      </c>
      <c r="BH233" s="30" t="str">
        <f>IF($T233=BH$1,MAX(BH$2:BH232)+$AK233,"")</f>
        <v/>
      </c>
      <c r="BI233" s="30" t="str">
        <f>IF($T233=BI$1,MAX(BI$2:BI232)+$AK233,"")</f>
        <v/>
      </c>
      <c r="BJ233" s="30" t="str">
        <f>IF($T233=BJ$1,MAX(BJ$2:BJ232)+$AK233,"")</f>
        <v/>
      </c>
      <c r="BK233" s="30" t="str">
        <f>IF($T233=BK$1,MAX(BK$2:BK232)+$AK233,"")</f>
        <v/>
      </c>
      <c r="BL233" s="30" t="str">
        <f>IF($T233=BL$1,MAX(BL$2:BL232)+$AK233,"")</f>
        <v/>
      </c>
      <c r="BM233" s="30" t="str">
        <f>IF($T233=BM$1,MAX(BM$2:BM232)+$AK233,"")</f>
        <v/>
      </c>
      <c r="BN233" s="30" t="str">
        <f>IF($T233=BN$1,MAX(BN$2:BN232)+$AK233,"")</f>
        <v/>
      </c>
      <c r="BO233" s="30" t="str">
        <f>IF($T233=BO$1,MAX(BO$2:BO232)+$AK233,"")</f>
        <v/>
      </c>
      <c r="BP233" s="30" t="str">
        <f>IF($T233=BP$1,MAX(BP$2:BP232)+$AK233,"")</f>
        <v/>
      </c>
      <c r="BQ233" s="30" t="str">
        <f>IF($T233=BQ$1,MAX(BQ$2:BQ232)+$AK233,"")</f>
        <v/>
      </c>
      <c r="BR233" s="30" t="str">
        <f>IF($T233=BR$1,MAX(BR$2:BR232)+$AK233,"")</f>
        <v/>
      </c>
      <c r="BS233" s="30" t="str">
        <f>IF($T233=BS$1,MAX(BS$2:BS232)+$AK233,"")</f>
        <v/>
      </c>
      <c r="BT233" s="30" t="str">
        <f>IF($T233=BT$1,MAX(BT$2:BT232)+$AK233,"")</f>
        <v/>
      </c>
    </row>
    <row r="234" spans="1:72" x14ac:dyDescent="0.2">
      <c r="A234" s="71">
        <f t="shared" si="349"/>
        <v>19311</v>
      </c>
      <c r="B234" s="23">
        <f t="shared" si="387"/>
        <v>0</v>
      </c>
      <c r="C234" s="29" t="str">
        <f t="shared" si="350"/>
        <v/>
      </c>
      <c r="K234" s="99"/>
      <c r="L234" s="31" t="str">
        <f t="shared" si="388"/>
        <v/>
      </c>
      <c r="M234" s="30" t="str">
        <f t="shared" si="351"/>
        <v/>
      </c>
      <c r="N234" s="32" t="str">
        <f t="shared" si="352"/>
        <v/>
      </c>
      <c r="O234" s="32" t="str">
        <f t="shared" si="353"/>
        <v/>
      </c>
      <c r="P234" s="33" t="str">
        <f t="shared" si="354"/>
        <v/>
      </c>
      <c r="R234" s="30" t="str">
        <f t="shared" si="355"/>
        <v/>
      </c>
      <c r="U234" s="30" t="str">
        <f t="shared" si="384"/>
        <v/>
      </c>
      <c r="V234" s="32" t="str">
        <f t="shared" si="356"/>
        <v/>
      </c>
      <c r="W234" s="32" t="str">
        <f t="shared" si="357"/>
        <v/>
      </c>
      <c r="X234" s="28">
        <f t="shared" si="358"/>
        <v>11</v>
      </c>
      <c r="Y234" s="29">
        <f t="shared" si="359"/>
        <v>33</v>
      </c>
      <c r="Z234" s="29">
        <f t="shared" si="360"/>
        <v>17</v>
      </c>
      <c r="AA234" s="35" t="str">
        <f t="shared" si="361"/>
        <v/>
      </c>
      <c r="AB234" s="35">
        <f t="shared" si="362"/>
        <v>8</v>
      </c>
      <c r="AC234" s="35">
        <f t="shared" si="363"/>
        <v>41597</v>
      </c>
      <c r="AD234" s="35">
        <f t="shared" si="364"/>
        <v>5199</v>
      </c>
      <c r="AE234" s="28">
        <f t="shared" si="14"/>
        <v>1</v>
      </c>
      <c r="AF234" s="29">
        <f t="shared" si="365"/>
        <v>26</v>
      </c>
      <c r="AG234" s="29">
        <f t="shared" si="366"/>
        <v>39</v>
      </c>
      <c r="AH234" s="35">
        <f t="shared" si="367"/>
        <v>0</v>
      </c>
      <c r="AI234" s="34">
        <f t="shared" si="385"/>
        <v>-5792</v>
      </c>
      <c r="AJ234" s="34">
        <f t="shared" si="386"/>
        <v>-40550</v>
      </c>
      <c r="AK234" s="30" t="str">
        <f t="shared" si="368"/>
        <v/>
      </c>
      <c r="AL234" s="35">
        <f t="shared" si="369"/>
        <v>0</v>
      </c>
      <c r="AM234" s="35">
        <f t="shared" si="370"/>
        <v>56</v>
      </c>
      <c r="AN234" s="35">
        <f t="shared" si="371"/>
        <v>56</v>
      </c>
      <c r="AO234" s="35">
        <f t="shared" si="372"/>
        <v>0</v>
      </c>
      <c r="AP234" s="35">
        <f t="shared" si="373"/>
        <v>20.577777777777779</v>
      </c>
      <c r="AQ234" s="35">
        <f t="shared" si="374"/>
        <v>0</v>
      </c>
      <c r="AR234" s="28">
        <f t="shared" si="20"/>
        <v>0</v>
      </c>
      <c r="AS234" s="29">
        <f t="shared" si="375"/>
        <v>0</v>
      </c>
      <c r="AT234" s="29">
        <f t="shared" si="376"/>
        <v>0</v>
      </c>
      <c r="AU234" s="35">
        <f t="shared" si="377"/>
        <v>-8</v>
      </c>
      <c r="AV234" s="28">
        <f t="shared" si="24"/>
        <v>-1</v>
      </c>
      <c r="AW234" s="29">
        <f t="shared" si="378"/>
        <v>59</v>
      </c>
      <c r="AX234" s="29">
        <f t="shared" si="379"/>
        <v>52</v>
      </c>
      <c r="AY234" s="35">
        <f t="shared" si="380"/>
        <v>-2</v>
      </c>
      <c r="AZ234" s="28">
        <f t="shared" si="28"/>
        <v>-1</v>
      </c>
      <c r="BA234" s="29">
        <f t="shared" si="381"/>
        <v>59</v>
      </c>
      <c r="BB234" s="29">
        <f t="shared" si="382"/>
        <v>58</v>
      </c>
      <c r="BC234" s="35">
        <f t="shared" si="383"/>
        <v>0</v>
      </c>
      <c r="BD234" s="30" t="str">
        <f>IF($T234=BD$1,MAX(BD$2:BD233)+$AK234,"")</f>
        <v/>
      </c>
      <c r="BE234" s="30" t="str">
        <f>IF($T234=BE$1,MAX(BE$2:BE233)+$AK234,"")</f>
        <v/>
      </c>
      <c r="BF234" s="30" t="str">
        <f>IF($T234=BF$1,MAX(BF$2:BF233)+$AK234,"")</f>
        <v/>
      </c>
      <c r="BG234" s="30" t="str">
        <f>IF($T234=BG$1,MAX(BG$2:BG233)+$AK234,"")</f>
        <v/>
      </c>
      <c r="BH234" s="30" t="str">
        <f>IF($T234=BH$1,MAX(BH$2:BH233)+$AK234,"")</f>
        <v/>
      </c>
      <c r="BI234" s="30" t="str">
        <f>IF($T234=BI$1,MAX(BI$2:BI233)+$AK234,"")</f>
        <v/>
      </c>
      <c r="BJ234" s="30" t="str">
        <f>IF($T234=BJ$1,MAX(BJ$2:BJ233)+$AK234,"")</f>
        <v/>
      </c>
      <c r="BK234" s="30" t="str">
        <f>IF($T234=BK$1,MAX(BK$2:BK233)+$AK234,"")</f>
        <v/>
      </c>
      <c r="BL234" s="30" t="str">
        <f>IF($T234=BL$1,MAX(BL$2:BL233)+$AK234,"")</f>
        <v/>
      </c>
      <c r="BM234" s="30" t="str">
        <f>IF($T234=BM$1,MAX(BM$2:BM233)+$AK234,"")</f>
        <v/>
      </c>
      <c r="BN234" s="30" t="str">
        <f>IF($T234=BN$1,MAX(BN$2:BN233)+$AK234,"")</f>
        <v/>
      </c>
      <c r="BO234" s="30" t="str">
        <f>IF($T234=BO$1,MAX(BO$2:BO233)+$AK234,"")</f>
        <v/>
      </c>
      <c r="BP234" s="30" t="str">
        <f>IF($T234=BP$1,MAX(BP$2:BP233)+$AK234,"")</f>
        <v/>
      </c>
      <c r="BQ234" s="30" t="str">
        <f>IF($T234=BQ$1,MAX(BQ$2:BQ233)+$AK234,"")</f>
        <v/>
      </c>
      <c r="BR234" s="30" t="str">
        <f>IF($T234=BR$1,MAX(BR$2:BR233)+$AK234,"")</f>
        <v/>
      </c>
      <c r="BS234" s="30" t="str">
        <f>IF($T234=BS$1,MAX(BS$2:BS233)+$AK234,"")</f>
        <v/>
      </c>
      <c r="BT234" s="30" t="str">
        <f>IF($T234=BT$1,MAX(BT$2:BT233)+$AK234,"")</f>
        <v/>
      </c>
    </row>
    <row r="235" spans="1:72" x14ac:dyDescent="0.2">
      <c r="A235" s="71">
        <f t="shared" si="349"/>
        <v>19411</v>
      </c>
      <c r="B235" s="23">
        <f t="shared" si="387"/>
        <v>0</v>
      </c>
      <c r="C235" s="29" t="str">
        <f t="shared" si="350"/>
        <v/>
      </c>
      <c r="K235" s="99"/>
      <c r="L235" s="31" t="str">
        <f t="shared" si="388"/>
        <v/>
      </c>
      <c r="M235" s="30" t="str">
        <f t="shared" si="351"/>
        <v/>
      </c>
      <c r="N235" s="32" t="str">
        <f t="shared" si="352"/>
        <v/>
      </c>
      <c r="O235" s="32" t="str">
        <f t="shared" si="353"/>
        <v/>
      </c>
      <c r="P235" s="33" t="str">
        <f t="shared" si="354"/>
        <v/>
      </c>
      <c r="R235" s="30" t="str">
        <f t="shared" si="355"/>
        <v/>
      </c>
      <c r="U235" s="30" t="str">
        <f t="shared" si="384"/>
        <v/>
      </c>
      <c r="V235" s="32" t="str">
        <f t="shared" si="356"/>
        <v/>
      </c>
      <c r="W235" s="32" t="str">
        <f t="shared" si="357"/>
        <v/>
      </c>
      <c r="X235" s="28">
        <f t="shared" si="358"/>
        <v>11</v>
      </c>
      <c r="Y235" s="29">
        <f t="shared" si="359"/>
        <v>33</v>
      </c>
      <c r="Z235" s="29">
        <f t="shared" si="360"/>
        <v>17</v>
      </c>
      <c r="AA235" s="35" t="str">
        <f t="shared" si="361"/>
        <v/>
      </c>
      <c r="AB235" s="35">
        <f t="shared" si="362"/>
        <v>8</v>
      </c>
      <c r="AC235" s="35">
        <f t="shared" si="363"/>
        <v>41597</v>
      </c>
      <c r="AD235" s="35">
        <f t="shared" si="364"/>
        <v>5199</v>
      </c>
      <c r="AE235" s="28">
        <f t="shared" si="14"/>
        <v>1</v>
      </c>
      <c r="AF235" s="29">
        <f t="shared" si="365"/>
        <v>26</v>
      </c>
      <c r="AG235" s="29">
        <f t="shared" si="366"/>
        <v>39</v>
      </c>
      <c r="AH235" s="35">
        <f t="shared" si="367"/>
        <v>0</v>
      </c>
      <c r="AI235" s="34">
        <f t="shared" si="385"/>
        <v>-5792</v>
      </c>
      <c r="AJ235" s="34">
        <f t="shared" si="386"/>
        <v>-40550</v>
      </c>
      <c r="AK235" s="30" t="str">
        <f t="shared" si="368"/>
        <v/>
      </c>
      <c r="AL235" s="35">
        <f t="shared" si="369"/>
        <v>0</v>
      </c>
      <c r="AM235" s="35">
        <f t="shared" si="370"/>
        <v>56</v>
      </c>
      <c r="AN235" s="35">
        <f t="shared" si="371"/>
        <v>56</v>
      </c>
      <c r="AO235" s="35">
        <f t="shared" si="372"/>
        <v>0</v>
      </c>
      <c r="AP235" s="35">
        <f t="shared" si="373"/>
        <v>20.577777777777779</v>
      </c>
      <c r="AQ235" s="35">
        <f t="shared" si="374"/>
        <v>0</v>
      </c>
      <c r="AR235" s="28">
        <f t="shared" si="20"/>
        <v>0</v>
      </c>
      <c r="AS235" s="29">
        <f t="shared" si="375"/>
        <v>0</v>
      </c>
      <c r="AT235" s="29">
        <f t="shared" si="376"/>
        <v>0</v>
      </c>
      <c r="AU235" s="35">
        <f t="shared" si="377"/>
        <v>-8</v>
      </c>
      <c r="AV235" s="28">
        <f t="shared" si="24"/>
        <v>-1</v>
      </c>
      <c r="AW235" s="29">
        <f t="shared" si="378"/>
        <v>59</v>
      </c>
      <c r="AX235" s="29">
        <f t="shared" si="379"/>
        <v>52</v>
      </c>
      <c r="AY235" s="35">
        <f t="shared" si="380"/>
        <v>-2</v>
      </c>
      <c r="AZ235" s="28">
        <f t="shared" si="28"/>
        <v>-1</v>
      </c>
      <c r="BA235" s="29">
        <f t="shared" si="381"/>
        <v>59</v>
      </c>
      <c r="BB235" s="29">
        <f t="shared" si="382"/>
        <v>58</v>
      </c>
      <c r="BC235" s="35">
        <f t="shared" si="383"/>
        <v>0</v>
      </c>
      <c r="BD235" s="30" t="str">
        <f>IF($T235=BD$1,MAX(BD$2:BD234)+$AK235,"")</f>
        <v/>
      </c>
      <c r="BE235" s="30" t="str">
        <f>IF($T235=BE$1,MAX(BE$2:BE234)+$AK235,"")</f>
        <v/>
      </c>
      <c r="BF235" s="30" t="str">
        <f>IF($T235=BF$1,MAX(BF$2:BF234)+$AK235,"")</f>
        <v/>
      </c>
      <c r="BG235" s="30" t="str">
        <f>IF($T235=BG$1,MAX(BG$2:BG234)+$AK235,"")</f>
        <v/>
      </c>
      <c r="BH235" s="30" t="str">
        <f>IF($T235=BH$1,MAX(BH$2:BH234)+$AK235,"")</f>
        <v/>
      </c>
      <c r="BI235" s="30" t="str">
        <f>IF($T235=BI$1,MAX(BI$2:BI234)+$AK235,"")</f>
        <v/>
      </c>
      <c r="BJ235" s="30" t="str">
        <f>IF($T235=BJ$1,MAX(BJ$2:BJ234)+$AK235,"")</f>
        <v/>
      </c>
      <c r="BK235" s="30" t="str">
        <f>IF($T235=BK$1,MAX(BK$2:BK234)+$AK235,"")</f>
        <v/>
      </c>
      <c r="BL235" s="30" t="str">
        <f>IF($T235=BL$1,MAX(BL$2:BL234)+$AK235,"")</f>
        <v/>
      </c>
      <c r="BM235" s="30" t="str">
        <f>IF($T235=BM$1,MAX(BM$2:BM234)+$AK235,"")</f>
        <v/>
      </c>
      <c r="BN235" s="30" t="str">
        <f>IF($T235=BN$1,MAX(BN$2:BN234)+$AK235,"")</f>
        <v/>
      </c>
      <c r="BO235" s="30" t="str">
        <f>IF($T235=BO$1,MAX(BO$2:BO234)+$AK235,"")</f>
        <v/>
      </c>
      <c r="BP235" s="30" t="str">
        <f>IF($T235=BP$1,MAX(BP$2:BP234)+$AK235,"")</f>
        <v/>
      </c>
      <c r="BQ235" s="30" t="str">
        <f>IF($T235=BQ$1,MAX(BQ$2:BQ234)+$AK235,"")</f>
        <v/>
      </c>
      <c r="BR235" s="30" t="str">
        <f>IF($T235=BR$1,MAX(BR$2:BR234)+$AK235,"")</f>
        <v/>
      </c>
      <c r="BS235" s="30" t="str">
        <f>IF($T235=BS$1,MAX(BS$2:BS234)+$AK235,"")</f>
        <v/>
      </c>
      <c r="BT235" s="30" t="str">
        <f>IF($T235=BT$1,MAX(BT$2:BT234)+$AK235,"")</f>
        <v/>
      </c>
    </row>
    <row r="236" spans="1:72" x14ac:dyDescent="0.2">
      <c r="A236" s="71">
        <f t="shared" si="349"/>
        <v>19511</v>
      </c>
      <c r="B236" s="23">
        <f t="shared" si="387"/>
        <v>0</v>
      </c>
      <c r="C236" s="29" t="str">
        <f t="shared" si="350"/>
        <v/>
      </c>
      <c r="K236" s="99"/>
      <c r="L236" s="31" t="str">
        <f t="shared" si="388"/>
        <v/>
      </c>
      <c r="M236" s="30" t="str">
        <f t="shared" si="351"/>
        <v/>
      </c>
      <c r="N236" s="32" t="str">
        <f t="shared" si="352"/>
        <v/>
      </c>
      <c r="O236" s="32" t="str">
        <f t="shared" si="353"/>
        <v/>
      </c>
      <c r="P236" s="33" t="str">
        <f t="shared" si="354"/>
        <v/>
      </c>
      <c r="R236" s="30" t="str">
        <f t="shared" si="355"/>
        <v/>
      </c>
      <c r="U236" s="30" t="str">
        <f t="shared" si="384"/>
        <v/>
      </c>
      <c r="V236" s="32" t="str">
        <f t="shared" si="356"/>
        <v/>
      </c>
      <c r="W236" s="32" t="str">
        <f t="shared" si="357"/>
        <v/>
      </c>
      <c r="X236" s="28">
        <f t="shared" si="358"/>
        <v>11</v>
      </c>
      <c r="Y236" s="29">
        <f t="shared" si="359"/>
        <v>33</v>
      </c>
      <c r="Z236" s="29">
        <f t="shared" si="360"/>
        <v>17</v>
      </c>
      <c r="AA236" s="35" t="str">
        <f t="shared" si="361"/>
        <v/>
      </c>
      <c r="AB236" s="35">
        <f t="shared" si="362"/>
        <v>8</v>
      </c>
      <c r="AC236" s="35">
        <f t="shared" si="363"/>
        <v>41597</v>
      </c>
      <c r="AD236" s="35">
        <f t="shared" si="364"/>
        <v>5199</v>
      </c>
      <c r="AE236" s="28">
        <f t="shared" ref="AE236:AE245" si="389">INT(AD236/3600)</f>
        <v>1</v>
      </c>
      <c r="AF236" s="29">
        <f t="shared" si="365"/>
        <v>26</v>
      </c>
      <c r="AG236" s="29">
        <f t="shared" si="366"/>
        <v>39</v>
      </c>
      <c r="AH236" s="35">
        <f t="shared" si="367"/>
        <v>0</v>
      </c>
      <c r="AI236" s="34">
        <f t="shared" si="385"/>
        <v>-5792</v>
      </c>
      <c r="AJ236" s="34">
        <f t="shared" si="386"/>
        <v>-40550</v>
      </c>
      <c r="AK236" s="30" t="str">
        <f t="shared" si="368"/>
        <v/>
      </c>
      <c r="AL236" s="35">
        <f t="shared" si="369"/>
        <v>0</v>
      </c>
      <c r="AM236" s="35">
        <f t="shared" si="370"/>
        <v>56</v>
      </c>
      <c r="AN236" s="35">
        <f t="shared" si="371"/>
        <v>56</v>
      </c>
      <c r="AO236" s="35">
        <f t="shared" si="372"/>
        <v>0</v>
      </c>
      <c r="AP236" s="35">
        <f t="shared" si="373"/>
        <v>20.577777777777779</v>
      </c>
      <c r="AQ236" s="35">
        <f t="shared" si="374"/>
        <v>0</v>
      </c>
      <c r="AR236" s="28">
        <f t="shared" ref="AR236:AR245" si="390">INT(AQ236/3600)</f>
        <v>0</v>
      </c>
      <c r="AS236" s="29">
        <f t="shared" si="375"/>
        <v>0</v>
      </c>
      <c r="AT236" s="29">
        <f t="shared" si="376"/>
        <v>0</v>
      </c>
      <c r="AU236" s="35">
        <f t="shared" si="377"/>
        <v>-8</v>
      </c>
      <c r="AV236" s="28">
        <f t="shared" ref="AV236:AV245" si="391">INT(AU236/3600)</f>
        <v>-1</v>
      </c>
      <c r="AW236" s="29">
        <f t="shared" si="378"/>
        <v>59</v>
      </c>
      <c r="AX236" s="29">
        <f t="shared" si="379"/>
        <v>52</v>
      </c>
      <c r="AY236" s="35">
        <f t="shared" si="380"/>
        <v>-2</v>
      </c>
      <c r="AZ236" s="28">
        <f t="shared" ref="AZ236:AZ245" si="392">INT(AY236/3600)</f>
        <v>-1</v>
      </c>
      <c r="BA236" s="29">
        <f t="shared" si="381"/>
        <v>59</v>
      </c>
      <c r="BB236" s="29">
        <f t="shared" si="382"/>
        <v>58</v>
      </c>
      <c r="BC236" s="35">
        <f t="shared" si="383"/>
        <v>0</v>
      </c>
      <c r="BD236" s="30" t="str">
        <f>IF($T236=BD$1,MAX(BD$2:BD235)+$AK236,"")</f>
        <v/>
      </c>
      <c r="BE236" s="30" t="str">
        <f>IF($T236=BE$1,MAX(BE$2:BE235)+$AK236,"")</f>
        <v/>
      </c>
      <c r="BF236" s="30" t="str">
        <f>IF($T236=BF$1,MAX(BF$2:BF235)+$AK236,"")</f>
        <v/>
      </c>
      <c r="BG236" s="30" t="str">
        <f>IF($T236=BG$1,MAX(BG$2:BG235)+$AK236,"")</f>
        <v/>
      </c>
      <c r="BH236" s="30" t="str">
        <f>IF($T236=BH$1,MAX(BH$2:BH235)+$AK236,"")</f>
        <v/>
      </c>
      <c r="BI236" s="30" t="str">
        <f>IF($T236=BI$1,MAX(BI$2:BI235)+$AK236,"")</f>
        <v/>
      </c>
      <c r="BJ236" s="30" t="str">
        <f>IF($T236=BJ$1,MAX(BJ$2:BJ235)+$AK236,"")</f>
        <v/>
      </c>
      <c r="BK236" s="30" t="str">
        <f>IF($T236=BK$1,MAX(BK$2:BK235)+$AK236,"")</f>
        <v/>
      </c>
      <c r="BL236" s="30" t="str">
        <f>IF($T236=BL$1,MAX(BL$2:BL235)+$AK236,"")</f>
        <v/>
      </c>
      <c r="BM236" s="30" t="str">
        <f>IF($T236=BM$1,MAX(BM$2:BM235)+$AK236,"")</f>
        <v/>
      </c>
      <c r="BN236" s="30" t="str">
        <f>IF($T236=BN$1,MAX(BN$2:BN235)+$AK236,"")</f>
        <v/>
      </c>
      <c r="BO236" s="30" t="str">
        <f>IF($T236=BO$1,MAX(BO$2:BO235)+$AK236,"")</f>
        <v/>
      </c>
      <c r="BP236" s="30" t="str">
        <f>IF($T236=BP$1,MAX(BP$2:BP235)+$AK236,"")</f>
        <v/>
      </c>
      <c r="BQ236" s="30" t="str">
        <f>IF($T236=BQ$1,MAX(BQ$2:BQ235)+$AK236,"")</f>
        <v/>
      </c>
      <c r="BR236" s="30" t="str">
        <f>IF($T236=BR$1,MAX(BR$2:BR235)+$AK236,"")</f>
        <v/>
      </c>
      <c r="BS236" s="30" t="str">
        <f>IF($T236=BS$1,MAX(BS$2:BS235)+$AK236,"")</f>
        <v/>
      </c>
      <c r="BT236" s="30" t="str">
        <f>IF($T236=BT$1,MAX(BT$2:BT235)+$AK236,"")</f>
        <v/>
      </c>
    </row>
    <row r="237" spans="1:72" x14ac:dyDescent="0.2">
      <c r="A237" s="71">
        <f t="shared" si="349"/>
        <v>19611</v>
      </c>
      <c r="B237" s="23">
        <f t="shared" si="387"/>
        <v>0</v>
      </c>
      <c r="C237" s="29" t="str">
        <f t="shared" si="350"/>
        <v/>
      </c>
      <c r="K237" s="99"/>
      <c r="L237" s="31" t="str">
        <f t="shared" si="388"/>
        <v/>
      </c>
      <c r="M237" s="30" t="str">
        <f t="shared" si="351"/>
        <v/>
      </c>
      <c r="N237" s="32" t="str">
        <f t="shared" si="352"/>
        <v/>
      </c>
      <c r="O237" s="32" t="str">
        <f t="shared" si="353"/>
        <v/>
      </c>
      <c r="P237" s="33" t="str">
        <f t="shared" si="354"/>
        <v/>
      </c>
      <c r="R237" s="30" t="str">
        <f t="shared" si="355"/>
        <v/>
      </c>
      <c r="U237" s="30" t="str">
        <f t="shared" si="384"/>
        <v/>
      </c>
      <c r="V237" s="32" t="str">
        <f t="shared" si="356"/>
        <v/>
      </c>
      <c r="W237" s="32" t="str">
        <f t="shared" si="357"/>
        <v/>
      </c>
      <c r="X237" s="28">
        <f t="shared" si="358"/>
        <v>11</v>
      </c>
      <c r="Y237" s="29">
        <f t="shared" si="359"/>
        <v>33</v>
      </c>
      <c r="Z237" s="29">
        <f t="shared" si="360"/>
        <v>17</v>
      </c>
      <c r="AA237" s="35" t="str">
        <f t="shared" si="361"/>
        <v/>
      </c>
      <c r="AB237" s="35">
        <f t="shared" si="362"/>
        <v>8</v>
      </c>
      <c r="AC237" s="35">
        <f t="shared" si="363"/>
        <v>41597</v>
      </c>
      <c r="AD237" s="35">
        <f t="shared" si="364"/>
        <v>5199</v>
      </c>
      <c r="AE237" s="28">
        <f t="shared" si="389"/>
        <v>1</v>
      </c>
      <c r="AF237" s="29">
        <f t="shared" si="365"/>
        <v>26</v>
      </c>
      <c r="AG237" s="29">
        <f t="shared" si="366"/>
        <v>39</v>
      </c>
      <c r="AH237" s="35">
        <f t="shared" si="367"/>
        <v>0</v>
      </c>
      <c r="AI237" s="34">
        <f t="shared" si="385"/>
        <v>-5792</v>
      </c>
      <c r="AJ237" s="34">
        <f t="shared" si="386"/>
        <v>-40550</v>
      </c>
      <c r="AK237" s="30" t="str">
        <f t="shared" si="368"/>
        <v/>
      </c>
      <c r="AL237" s="35">
        <f t="shared" si="369"/>
        <v>0</v>
      </c>
      <c r="AM237" s="35">
        <f t="shared" si="370"/>
        <v>56</v>
      </c>
      <c r="AN237" s="35">
        <f t="shared" si="371"/>
        <v>56</v>
      </c>
      <c r="AO237" s="35">
        <f t="shared" si="372"/>
        <v>0</v>
      </c>
      <c r="AP237" s="35">
        <f t="shared" si="373"/>
        <v>20.577777777777779</v>
      </c>
      <c r="AQ237" s="35">
        <f t="shared" si="374"/>
        <v>0</v>
      </c>
      <c r="AR237" s="28">
        <f t="shared" si="390"/>
        <v>0</v>
      </c>
      <c r="AS237" s="29">
        <f t="shared" si="375"/>
        <v>0</v>
      </c>
      <c r="AT237" s="29">
        <f t="shared" si="376"/>
        <v>0</v>
      </c>
      <c r="AU237" s="35">
        <f t="shared" si="377"/>
        <v>-8</v>
      </c>
      <c r="AV237" s="28">
        <f t="shared" si="391"/>
        <v>-1</v>
      </c>
      <c r="AW237" s="29">
        <f t="shared" si="378"/>
        <v>59</v>
      </c>
      <c r="AX237" s="29">
        <f t="shared" si="379"/>
        <v>52</v>
      </c>
      <c r="AY237" s="35">
        <f t="shared" si="380"/>
        <v>-2</v>
      </c>
      <c r="AZ237" s="28">
        <f t="shared" si="392"/>
        <v>-1</v>
      </c>
      <c r="BA237" s="29">
        <f t="shared" si="381"/>
        <v>59</v>
      </c>
      <c r="BB237" s="29">
        <f t="shared" si="382"/>
        <v>58</v>
      </c>
      <c r="BC237" s="35">
        <f t="shared" si="383"/>
        <v>0</v>
      </c>
      <c r="BD237" s="30" t="str">
        <f>IF($T237=BD$1,MAX(BD$2:BD236)+$AK237,"")</f>
        <v/>
      </c>
      <c r="BE237" s="30" t="str">
        <f>IF($T237=BE$1,MAX(BE$2:BE236)+$AK237,"")</f>
        <v/>
      </c>
      <c r="BF237" s="30" t="str">
        <f>IF($T237=BF$1,MAX(BF$2:BF236)+$AK237,"")</f>
        <v/>
      </c>
      <c r="BG237" s="30" t="str">
        <f>IF($T237=BG$1,MAX(BG$2:BG236)+$AK237,"")</f>
        <v/>
      </c>
      <c r="BH237" s="30" t="str">
        <f>IF($T237=BH$1,MAX(BH$2:BH236)+$AK237,"")</f>
        <v/>
      </c>
      <c r="BI237" s="30" t="str">
        <f>IF($T237=BI$1,MAX(BI$2:BI236)+$AK237,"")</f>
        <v/>
      </c>
      <c r="BJ237" s="30" t="str">
        <f>IF($T237=BJ$1,MAX(BJ$2:BJ236)+$AK237,"")</f>
        <v/>
      </c>
      <c r="BK237" s="30" t="str">
        <f>IF($T237=BK$1,MAX(BK$2:BK236)+$AK237,"")</f>
        <v/>
      </c>
      <c r="BL237" s="30" t="str">
        <f>IF($T237=BL$1,MAX(BL$2:BL236)+$AK237,"")</f>
        <v/>
      </c>
      <c r="BM237" s="30" t="str">
        <f>IF($T237=BM$1,MAX(BM$2:BM236)+$AK237,"")</f>
        <v/>
      </c>
      <c r="BN237" s="30" t="str">
        <f>IF($T237=BN$1,MAX(BN$2:BN236)+$AK237,"")</f>
        <v/>
      </c>
      <c r="BO237" s="30" t="str">
        <f>IF($T237=BO$1,MAX(BO$2:BO236)+$AK237,"")</f>
        <v/>
      </c>
      <c r="BP237" s="30" t="str">
        <f>IF($T237=BP$1,MAX(BP$2:BP236)+$AK237,"")</f>
        <v/>
      </c>
      <c r="BQ237" s="30" t="str">
        <f>IF($T237=BQ$1,MAX(BQ$2:BQ236)+$AK237,"")</f>
        <v/>
      </c>
      <c r="BR237" s="30" t="str">
        <f>IF($T237=BR$1,MAX(BR$2:BR236)+$AK237,"")</f>
        <v/>
      </c>
      <c r="BS237" s="30" t="str">
        <f>IF($T237=BS$1,MAX(BS$2:BS236)+$AK237,"")</f>
        <v/>
      </c>
      <c r="BT237" s="30" t="str">
        <f>IF($T237=BT$1,MAX(BT$2:BT236)+$AK237,"")</f>
        <v/>
      </c>
    </row>
    <row r="238" spans="1:72" x14ac:dyDescent="0.2">
      <c r="A238" s="71">
        <f t="shared" si="349"/>
        <v>19711</v>
      </c>
      <c r="B238" s="23">
        <f t="shared" si="387"/>
        <v>0</v>
      </c>
      <c r="C238" s="29" t="str">
        <f t="shared" si="350"/>
        <v/>
      </c>
      <c r="K238" s="99"/>
      <c r="L238" s="31" t="str">
        <f t="shared" si="388"/>
        <v/>
      </c>
      <c r="M238" s="30" t="str">
        <f t="shared" si="351"/>
        <v/>
      </c>
      <c r="N238" s="32" t="str">
        <f t="shared" si="352"/>
        <v/>
      </c>
      <c r="O238" s="32" t="str">
        <f t="shared" si="353"/>
        <v/>
      </c>
      <c r="P238" s="33" t="str">
        <f t="shared" si="354"/>
        <v/>
      </c>
      <c r="R238" s="30" t="str">
        <f t="shared" si="355"/>
        <v/>
      </c>
      <c r="U238" s="30" t="str">
        <f t="shared" si="384"/>
        <v/>
      </c>
      <c r="V238" s="32" t="str">
        <f t="shared" si="356"/>
        <v/>
      </c>
      <c r="W238" s="32" t="str">
        <f t="shared" si="357"/>
        <v/>
      </c>
      <c r="X238" s="28">
        <f t="shared" si="358"/>
        <v>11</v>
      </c>
      <c r="Y238" s="29">
        <f t="shared" si="359"/>
        <v>33</v>
      </c>
      <c r="Z238" s="29">
        <f t="shared" si="360"/>
        <v>17</v>
      </c>
      <c r="AA238" s="35" t="str">
        <f t="shared" si="361"/>
        <v/>
      </c>
      <c r="AB238" s="35">
        <f t="shared" si="362"/>
        <v>8</v>
      </c>
      <c r="AC238" s="35">
        <f t="shared" si="363"/>
        <v>41597</v>
      </c>
      <c r="AD238" s="35">
        <f t="shared" si="364"/>
        <v>5199</v>
      </c>
      <c r="AE238" s="28">
        <f t="shared" si="389"/>
        <v>1</v>
      </c>
      <c r="AF238" s="29">
        <f t="shared" si="365"/>
        <v>26</v>
      </c>
      <c r="AG238" s="29">
        <f t="shared" si="366"/>
        <v>39</v>
      </c>
      <c r="AH238" s="35">
        <f t="shared" si="367"/>
        <v>0</v>
      </c>
      <c r="AI238" s="34">
        <f t="shared" si="385"/>
        <v>-5792</v>
      </c>
      <c r="AJ238" s="34">
        <f t="shared" si="386"/>
        <v>-40550</v>
      </c>
      <c r="AK238" s="30" t="str">
        <f t="shared" si="368"/>
        <v/>
      </c>
      <c r="AL238" s="35">
        <f t="shared" si="369"/>
        <v>0</v>
      </c>
      <c r="AM238" s="35">
        <f t="shared" si="370"/>
        <v>56</v>
      </c>
      <c r="AN238" s="35">
        <f t="shared" si="371"/>
        <v>56</v>
      </c>
      <c r="AO238" s="35">
        <f t="shared" si="372"/>
        <v>0</v>
      </c>
      <c r="AP238" s="35">
        <f t="shared" si="373"/>
        <v>20.577777777777779</v>
      </c>
      <c r="AQ238" s="35">
        <f t="shared" si="374"/>
        <v>0</v>
      </c>
      <c r="AR238" s="28">
        <f t="shared" si="390"/>
        <v>0</v>
      </c>
      <c r="AS238" s="29">
        <f t="shared" si="375"/>
        <v>0</v>
      </c>
      <c r="AT238" s="29">
        <f t="shared" si="376"/>
        <v>0</v>
      </c>
      <c r="AU238" s="35">
        <f t="shared" si="377"/>
        <v>-8</v>
      </c>
      <c r="AV238" s="28">
        <f t="shared" si="391"/>
        <v>-1</v>
      </c>
      <c r="AW238" s="29">
        <f t="shared" si="378"/>
        <v>59</v>
      </c>
      <c r="AX238" s="29">
        <f t="shared" si="379"/>
        <v>52</v>
      </c>
      <c r="AY238" s="35">
        <f t="shared" si="380"/>
        <v>-2</v>
      </c>
      <c r="AZ238" s="28">
        <f t="shared" si="392"/>
        <v>-1</v>
      </c>
      <c r="BA238" s="29">
        <f t="shared" si="381"/>
        <v>59</v>
      </c>
      <c r="BB238" s="29">
        <f t="shared" si="382"/>
        <v>58</v>
      </c>
      <c r="BC238" s="35">
        <f t="shared" si="383"/>
        <v>0</v>
      </c>
      <c r="BD238" s="30" t="str">
        <f>IF($T238=BD$1,MAX(BD$2:BD237)+$AK238,"")</f>
        <v/>
      </c>
      <c r="BE238" s="30" t="str">
        <f>IF($T238=BE$1,MAX(BE$2:BE237)+$AK238,"")</f>
        <v/>
      </c>
      <c r="BF238" s="30" t="str">
        <f>IF($T238=BF$1,MAX(BF$2:BF237)+$AK238,"")</f>
        <v/>
      </c>
      <c r="BG238" s="30" t="str">
        <f>IF($T238=BG$1,MAX(BG$2:BG237)+$AK238,"")</f>
        <v/>
      </c>
      <c r="BH238" s="30" t="str">
        <f>IF($T238=BH$1,MAX(BH$2:BH237)+$AK238,"")</f>
        <v/>
      </c>
      <c r="BI238" s="30" t="str">
        <f>IF($T238=BI$1,MAX(BI$2:BI237)+$AK238,"")</f>
        <v/>
      </c>
      <c r="BJ238" s="30" t="str">
        <f>IF($T238=BJ$1,MAX(BJ$2:BJ237)+$AK238,"")</f>
        <v/>
      </c>
      <c r="BK238" s="30" t="str">
        <f>IF($T238=BK$1,MAX(BK$2:BK237)+$AK238,"")</f>
        <v/>
      </c>
      <c r="BL238" s="30" t="str">
        <f>IF($T238=BL$1,MAX(BL$2:BL237)+$AK238,"")</f>
        <v/>
      </c>
      <c r="BM238" s="30" t="str">
        <f>IF($T238=BM$1,MAX(BM$2:BM237)+$AK238,"")</f>
        <v/>
      </c>
      <c r="BN238" s="30" t="str">
        <f>IF($T238=BN$1,MAX(BN$2:BN237)+$AK238,"")</f>
        <v/>
      </c>
      <c r="BO238" s="30" t="str">
        <f>IF($T238=BO$1,MAX(BO$2:BO237)+$AK238,"")</f>
        <v/>
      </c>
      <c r="BP238" s="30" t="str">
        <f>IF($T238=BP$1,MAX(BP$2:BP237)+$AK238,"")</f>
        <v/>
      </c>
      <c r="BQ238" s="30" t="str">
        <f>IF($T238=BQ$1,MAX(BQ$2:BQ237)+$AK238,"")</f>
        <v/>
      </c>
      <c r="BR238" s="30" t="str">
        <f>IF($T238=BR$1,MAX(BR$2:BR237)+$AK238,"")</f>
        <v/>
      </c>
      <c r="BS238" s="30" t="str">
        <f>IF($T238=BS$1,MAX(BS$2:BS237)+$AK238,"")</f>
        <v/>
      </c>
      <c r="BT238" s="30" t="str">
        <f>IF($T238=BT$1,MAX(BT$2:BT237)+$AK238,"")</f>
        <v/>
      </c>
    </row>
    <row r="239" spans="1:72" x14ac:dyDescent="0.2">
      <c r="A239" s="71">
        <f t="shared" si="349"/>
        <v>19811</v>
      </c>
      <c r="B239" s="23">
        <f t="shared" si="387"/>
        <v>0</v>
      </c>
      <c r="C239" s="29" t="str">
        <f t="shared" si="350"/>
        <v/>
      </c>
      <c r="K239" s="99"/>
      <c r="L239" s="31" t="str">
        <f t="shared" si="388"/>
        <v/>
      </c>
      <c r="M239" s="30" t="str">
        <f t="shared" si="351"/>
        <v/>
      </c>
      <c r="N239" s="32" t="str">
        <f t="shared" si="352"/>
        <v/>
      </c>
      <c r="O239" s="32" t="str">
        <f t="shared" si="353"/>
        <v/>
      </c>
      <c r="P239" s="33" t="str">
        <f t="shared" si="354"/>
        <v/>
      </c>
      <c r="R239" s="30" t="str">
        <f t="shared" si="355"/>
        <v/>
      </c>
      <c r="U239" s="30" t="str">
        <f t="shared" si="384"/>
        <v/>
      </c>
      <c r="V239" s="32" t="str">
        <f t="shared" si="356"/>
        <v/>
      </c>
      <c r="W239" s="32" t="str">
        <f t="shared" si="357"/>
        <v/>
      </c>
      <c r="X239" s="28">
        <f t="shared" si="358"/>
        <v>11</v>
      </c>
      <c r="Y239" s="29">
        <f t="shared" si="359"/>
        <v>33</v>
      </c>
      <c r="Z239" s="29">
        <f t="shared" si="360"/>
        <v>17</v>
      </c>
      <c r="AA239" s="35" t="str">
        <f t="shared" si="361"/>
        <v/>
      </c>
      <c r="AB239" s="35">
        <f t="shared" si="362"/>
        <v>8</v>
      </c>
      <c r="AC239" s="35">
        <f t="shared" si="363"/>
        <v>41597</v>
      </c>
      <c r="AD239" s="35">
        <f t="shared" si="364"/>
        <v>5199</v>
      </c>
      <c r="AE239" s="28">
        <f t="shared" si="389"/>
        <v>1</v>
      </c>
      <c r="AF239" s="29">
        <f t="shared" si="365"/>
        <v>26</v>
      </c>
      <c r="AG239" s="29">
        <f t="shared" si="366"/>
        <v>39</v>
      </c>
      <c r="AH239" s="35">
        <f t="shared" si="367"/>
        <v>0</v>
      </c>
      <c r="AI239" s="34">
        <f t="shared" si="385"/>
        <v>-5792</v>
      </c>
      <c r="AJ239" s="34">
        <f t="shared" si="386"/>
        <v>-40550</v>
      </c>
      <c r="AK239" s="30" t="str">
        <f t="shared" si="368"/>
        <v/>
      </c>
      <c r="AL239" s="35">
        <f t="shared" si="369"/>
        <v>0</v>
      </c>
      <c r="AM239" s="35">
        <f t="shared" si="370"/>
        <v>56</v>
      </c>
      <c r="AN239" s="35">
        <f t="shared" si="371"/>
        <v>56</v>
      </c>
      <c r="AO239" s="35">
        <f t="shared" si="372"/>
        <v>0</v>
      </c>
      <c r="AP239" s="35">
        <f t="shared" si="373"/>
        <v>20.577777777777779</v>
      </c>
      <c r="AQ239" s="35">
        <f t="shared" si="374"/>
        <v>0</v>
      </c>
      <c r="AR239" s="28">
        <f t="shared" si="390"/>
        <v>0</v>
      </c>
      <c r="AS239" s="29">
        <f t="shared" si="375"/>
        <v>0</v>
      </c>
      <c r="AT239" s="29">
        <f t="shared" si="376"/>
        <v>0</v>
      </c>
      <c r="AU239" s="35">
        <f t="shared" si="377"/>
        <v>-8</v>
      </c>
      <c r="AV239" s="28">
        <f t="shared" si="391"/>
        <v>-1</v>
      </c>
      <c r="AW239" s="29">
        <f t="shared" si="378"/>
        <v>59</v>
      </c>
      <c r="AX239" s="29">
        <f t="shared" si="379"/>
        <v>52</v>
      </c>
      <c r="AY239" s="35">
        <f t="shared" si="380"/>
        <v>-2</v>
      </c>
      <c r="AZ239" s="28">
        <f t="shared" si="392"/>
        <v>-1</v>
      </c>
      <c r="BA239" s="29">
        <f t="shared" si="381"/>
        <v>59</v>
      </c>
      <c r="BB239" s="29">
        <f t="shared" si="382"/>
        <v>58</v>
      </c>
      <c r="BC239" s="35">
        <f t="shared" si="383"/>
        <v>0</v>
      </c>
      <c r="BD239" s="30" t="str">
        <f>IF($T239=BD$1,MAX(BD$2:BD238)+$AK239,"")</f>
        <v/>
      </c>
      <c r="BE239" s="30" t="str">
        <f>IF($T239=BE$1,MAX(BE$2:BE238)+$AK239,"")</f>
        <v/>
      </c>
      <c r="BF239" s="30" t="str">
        <f>IF($T239=BF$1,MAX(BF$2:BF238)+$AK239,"")</f>
        <v/>
      </c>
      <c r="BG239" s="30" t="str">
        <f>IF($T239=BG$1,MAX(BG$2:BG238)+$AK239,"")</f>
        <v/>
      </c>
      <c r="BH239" s="30" t="str">
        <f>IF($T239=BH$1,MAX(BH$2:BH238)+$AK239,"")</f>
        <v/>
      </c>
      <c r="BI239" s="30" t="str">
        <f>IF($T239=BI$1,MAX(BI$2:BI238)+$AK239,"")</f>
        <v/>
      </c>
      <c r="BJ239" s="30" t="str">
        <f>IF($T239=BJ$1,MAX(BJ$2:BJ238)+$AK239,"")</f>
        <v/>
      </c>
      <c r="BK239" s="30" t="str">
        <f>IF($T239=BK$1,MAX(BK$2:BK238)+$AK239,"")</f>
        <v/>
      </c>
      <c r="BL239" s="30" t="str">
        <f>IF($T239=BL$1,MAX(BL$2:BL238)+$AK239,"")</f>
        <v/>
      </c>
      <c r="BM239" s="30" t="str">
        <f>IF($T239=BM$1,MAX(BM$2:BM238)+$AK239,"")</f>
        <v/>
      </c>
      <c r="BN239" s="30" t="str">
        <f>IF($T239=BN$1,MAX(BN$2:BN238)+$AK239,"")</f>
        <v/>
      </c>
      <c r="BO239" s="30" t="str">
        <f>IF($T239=BO$1,MAX(BO$2:BO238)+$AK239,"")</f>
        <v/>
      </c>
      <c r="BP239" s="30" t="str">
        <f>IF($T239=BP$1,MAX(BP$2:BP238)+$AK239,"")</f>
        <v/>
      </c>
      <c r="BQ239" s="30" t="str">
        <f>IF($T239=BQ$1,MAX(BQ$2:BQ238)+$AK239,"")</f>
        <v/>
      </c>
      <c r="BR239" s="30" t="str">
        <f>IF($T239=BR$1,MAX(BR$2:BR238)+$AK239,"")</f>
        <v/>
      </c>
      <c r="BS239" s="30" t="str">
        <f>IF($T239=BS$1,MAX(BS$2:BS238)+$AK239,"")</f>
        <v/>
      </c>
      <c r="BT239" s="30" t="str">
        <f>IF($T239=BT$1,MAX(BT$2:BT238)+$AK239,"")</f>
        <v/>
      </c>
    </row>
    <row r="240" spans="1:72" x14ac:dyDescent="0.2">
      <c r="A240" s="71">
        <f t="shared" si="349"/>
        <v>19911</v>
      </c>
      <c r="B240" s="23">
        <f t="shared" si="387"/>
        <v>0</v>
      </c>
      <c r="C240" s="29" t="str">
        <f t="shared" si="350"/>
        <v/>
      </c>
      <c r="K240" s="99"/>
      <c r="L240" s="31" t="str">
        <f t="shared" si="388"/>
        <v/>
      </c>
      <c r="M240" s="30" t="str">
        <f t="shared" si="351"/>
        <v/>
      </c>
      <c r="N240" s="32" t="str">
        <f t="shared" si="352"/>
        <v/>
      </c>
      <c r="O240" s="32" t="str">
        <f t="shared" si="353"/>
        <v/>
      </c>
      <c r="P240" s="33" t="str">
        <f t="shared" si="354"/>
        <v/>
      </c>
      <c r="R240" s="30" t="str">
        <f t="shared" si="355"/>
        <v/>
      </c>
      <c r="U240" s="30" t="str">
        <f t="shared" si="384"/>
        <v/>
      </c>
      <c r="V240" s="32" t="str">
        <f t="shared" si="356"/>
        <v/>
      </c>
      <c r="W240" s="32" t="str">
        <f t="shared" si="357"/>
        <v/>
      </c>
      <c r="X240" s="28">
        <f t="shared" si="358"/>
        <v>11</v>
      </c>
      <c r="Y240" s="29">
        <f t="shared" si="359"/>
        <v>33</v>
      </c>
      <c r="Z240" s="29">
        <f t="shared" si="360"/>
        <v>17</v>
      </c>
      <c r="AA240" s="35" t="str">
        <f t="shared" si="361"/>
        <v/>
      </c>
      <c r="AB240" s="35">
        <f t="shared" si="362"/>
        <v>8</v>
      </c>
      <c r="AC240" s="35">
        <f t="shared" si="363"/>
        <v>41597</v>
      </c>
      <c r="AD240" s="35">
        <f t="shared" si="364"/>
        <v>5199</v>
      </c>
      <c r="AE240" s="28">
        <f t="shared" si="389"/>
        <v>1</v>
      </c>
      <c r="AF240" s="29">
        <f t="shared" si="365"/>
        <v>26</v>
      </c>
      <c r="AG240" s="29">
        <f t="shared" si="366"/>
        <v>39</v>
      </c>
      <c r="AH240" s="35">
        <f t="shared" si="367"/>
        <v>0</v>
      </c>
      <c r="AI240" s="34">
        <f t="shared" si="385"/>
        <v>-5792</v>
      </c>
      <c r="AJ240" s="34">
        <f t="shared" si="386"/>
        <v>-40550</v>
      </c>
      <c r="AK240" s="30" t="str">
        <f t="shared" si="368"/>
        <v/>
      </c>
      <c r="AL240" s="35">
        <f t="shared" si="369"/>
        <v>0</v>
      </c>
      <c r="AM240" s="35">
        <f t="shared" si="370"/>
        <v>56</v>
      </c>
      <c r="AN240" s="35">
        <f t="shared" si="371"/>
        <v>56</v>
      </c>
      <c r="AO240" s="35">
        <f t="shared" si="372"/>
        <v>0</v>
      </c>
      <c r="AP240" s="35">
        <f t="shared" si="373"/>
        <v>20.577777777777779</v>
      </c>
      <c r="AQ240" s="35">
        <f t="shared" si="374"/>
        <v>0</v>
      </c>
      <c r="AR240" s="28">
        <f t="shared" si="390"/>
        <v>0</v>
      </c>
      <c r="AS240" s="29">
        <f t="shared" si="375"/>
        <v>0</v>
      </c>
      <c r="AT240" s="29">
        <f t="shared" si="376"/>
        <v>0</v>
      </c>
      <c r="AU240" s="35">
        <f t="shared" si="377"/>
        <v>-8</v>
      </c>
      <c r="AV240" s="28">
        <f t="shared" si="391"/>
        <v>-1</v>
      </c>
      <c r="AW240" s="29">
        <f t="shared" si="378"/>
        <v>59</v>
      </c>
      <c r="AX240" s="29">
        <f t="shared" si="379"/>
        <v>52</v>
      </c>
      <c r="AY240" s="35">
        <f t="shared" si="380"/>
        <v>-2</v>
      </c>
      <c r="AZ240" s="28">
        <f t="shared" si="392"/>
        <v>-1</v>
      </c>
      <c r="BA240" s="29">
        <f t="shared" si="381"/>
        <v>59</v>
      </c>
      <c r="BB240" s="29">
        <f t="shared" si="382"/>
        <v>58</v>
      </c>
      <c r="BC240" s="35">
        <f t="shared" si="383"/>
        <v>0</v>
      </c>
      <c r="BD240" s="30" t="str">
        <f>IF($T240=BD$1,MAX(BD$2:BD239)+$AK240,"")</f>
        <v/>
      </c>
      <c r="BE240" s="30" t="str">
        <f>IF($T240=BE$1,MAX(BE$2:BE239)+$AK240,"")</f>
        <v/>
      </c>
      <c r="BF240" s="30" t="str">
        <f>IF($T240=BF$1,MAX(BF$2:BF239)+$AK240,"")</f>
        <v/>
      </c>
      <c r="BG240" s="30" t="str">
        <f>IF($T240=BG$1,MAX(BG$2:BG239)+$AK240,"")</f>
        <v/>
      </c>
      <c r="BH240" s="30" t="str">
        <f>IF($T240=BH$1,MAX(BH$2:BH239)+$AK240,"")</f>
        <v/>
      </c>
      <c r="BI240" s="30" t="str">
        <f>IF($T240=BI$1,MAX(BI$2:BI239)+$AK240,"")</f>
        <v/>
      </c>
      <c r="BJ240" s="30" t="str">
        <f>IF($T240=BJ$1,MAX(BJ$2:BJ239)+$AK240,"")</f>
        <v/>
      </c>
      <c r="BK240" s="30" t="str">
        <f>IF($T240=BK$1,MAX(BK$2:BK239)+$AK240,"")</f>
        <v/>
      </c>
      <c r="BL240" s="30" t="str">
        <f>IF($T240=BL$1,MAX(BL$2:BL239)+$AK240,"")</f>
        <v/>
      </c>
      <c r="BM240" s="30" t="str">
        <f>IF($T240=BM$1,MAX(BM$2:BM239)+$AK240,"")</f>
        <v/>
      </c>
      <c r="BN240" s="30" t="str">
        <f>IF($T240=BN$1,MAX(BN$2:BN239)+$AK240,"")</f>
        <v/>
      </c>
      <c r="BO240" s="30" t="str">
        <f>IF($T240=BO$1,MAX(BO$2:BO239)+$AK240,"")</f>
        <v/>
      </c>
      <c r="BP240" s="30" t="str">
        <f>IF($T240=BP$1,MAX(BP$2:BP239)+$AK240,"")</f>
        <v/>
      </c>
      <c r="BQ240" s="30" t="str">
        <f>IF($T240=BQ$1,MAX(BQ$2:BQ239)+$AK240,"")</f>
        <v/>
      </c>
      <c r="BR240" s="30" t="str">
        <f>IF($T240=BR$1,MAX(BR$2:BR239)+$AK240,"")</f>
        <v/>
      </c>
      <c r="BS240" s="30" t="str">
        <f>IF($T240=BS$1,MAX(BS$2:BS239)+$AK240,"")</f>
        <v/>
      </c>
      <c r="BT240" s="30" t="str">
        <f>IF($T240=BT$1,MAX(BT$2:BT239)+$AK240,"")</f>
        <v/>
      </c>
    </row>
    <row r="241" spans="1:72" x14ac:dyDescent="0.2">
      <c r="A241" s="71">
        <f t="shared" si="349"/>
        <v>20011</v>
      </c>
      <c r="B241" s="23">
        <f t="shared" si="387"/>
        <v>0</v>
      </c>
      <c r="C241" s="29" t="str">
        <f t="shared" si="350"/>
        <v/>
      </c>
      <c r="K241" s="99"/>
      <c r="L241" s="31" t="str">
        <f t="shared" si="388"/>
        <v/>
      </c>
      <c r="M241" s="30" t="str">
        <f t="shared" si="351"/>
        <v/>
      </c>
      <c r="N241" s="32" t="str">
        <f t="shared" si="352"/>
        <v/>
      </c>
      <c r="O241" s="32" t="str">
        <f t="shared" si="353"/>
        <v/>
      </c>
      <c r="P241" s="33" t="str">
        <f t="shared" si="354"/>
        <v/>
      </c>
      <c r="R241" s="30" t="str">
        <f t="shared" si="355"/>
        <v/>
      </c>
      <c r="U241" s="30" t="str">
        <f t="shared" si="384"/>
        <v/>
      </c>
      <c r="V241" s="32" t="str">
        <f t="shared" si="356"/>
        <v/>
      </c>
      <c r="W241" s="32" t="str">
        <f t="shared" si="357"/>
        <v/>
      </c>
      <c r="X241" s="28">
        <f t="shared" si="358"/>
        <v>11</v>
      </c>
      <c r="Y241" s="29">
        <f t="shared" si="359"/>
        <v>33</v>
      </c>
      <c r="Z241" s="29">
        <f t="shared" si="360"/>
        <v>17</v>
      </c>
      <c r="AA241" s="35" t="str">
        <f t="shared" si="361"/>
        <v/>
      </c>
      <c r="AB241" s="35">
        <f t="shared" si="362"/>
        <v>8</v>
      </c>
      <c r="AC241" s="35">
        <f t="shared" si="363"/>
        <v>41597</v>
      </c>
      <c r="AD241" s="35">
        <f t="shared" si="364"/>
        <v>5199</v>
      </c>
      <c r="AE241" s="28">
        <f t="shared" si="389"/>
        <v>1</v>
      </c>
      <c r="AF241" s="29">
        <f t="shared" si="365"/>
        <v>26</v>
      </c>
      <c r="AG241" s="29">
        <f t="shared" si="366"/>
        <v>39</v>
      </c>
      <c r="AH241" s="35">
        <f t="shared" si="367"/>
        <v>0</v>
      </c>
      <c r="AI241" s="34">
        <f t="shared" si="385"/>
        <v>-5792</v>
      </c>
      <c r="AJ241" s="34">
        <f t="shared" si="386"/>
        <v>-40550</v>
      </c>
      <c r="AK241" s="30" t="str">
        <f t="shared" si="368"/>
        <v/>
      </c>
      <c r="AL241" s="35">
        <f t="shared" si="369"/>
        <v>0</v>
      </c>
      <c r="AM241" s="35">
        <f t="shared" si="370"/>
        <v>56</v>
      </c>
      <c r="AN241" s="35">
        <f t="shared" si="371"/>
        <v>56</v>
      </c>
      <c r="AO241" s="35">
        <f t="shared" si="372"/>
        <v>0</v>
      </c>
      <c r="AP241" s="35">
        <f t="shared" si="373"/>
        <v>20.577777777777779</v>
      </c>
      <c r="AQ241" s="35">
        <f t="shared" si="374"/>
        <v>0</v>
      </c>
      <c r="AR241" s="28">
        <f t="shared" si="390"/>
        <v>0</v>
      </c>
      <c r="AS241" s="29">
        <f t="shared" si="375"/>
        <v>0</v>
      </c>
      <c r="AT241" s="29">
        <f t="shared" si="376"/>
        <v>0</v>
      </c>
      <c r="AU241" s="35">
        <f t="shared" si="377"/>
        <v>-8</v>
      </c>
      <c r="AV241" s="28">
        <f t="shared" si="391"/>
        <v>-1</v>
      </c>
      <c r="AW241" s="29">
        <f t="shared" si="378"/>
        <v>59</v>
      </c>
      <c r="AX241" s="29">
        <f t="shared" si="379"/>
        <v>52</v>
      </c>
      <c r="AY241" s="35">
        <f t="shared" si="380"/>
        <v>-2</v>
      </c>
      <c r="AZ241" s="28">
        <f t="shared" si="392"/>
        <v>-1</v>
      </c>
      <c r="BA241" s="29">
        <f t="shared" si="381"/>
        <v>59</v>
      </c>
      <c r="BB241" s="29">
        <f t="shared" si="382"/>
        <v>58</v>
      </c>
      <c r="BC241" s="35">
        <f t="shared" si="383"/>
        <v>0</v>
      </c>
      <c r="BD241" s="30" t="str">
        <f>IF($T241=BD$1,MAX(BD$2:BD240)+$AK241,"")</f>
        <v/>
      </c>
      <c r="BE241" s="30" t="str">
        <f>IF($T241=BE$1,MAX(BE$2:BE240)+$AK241,"")</f>
        <v/>
      </c>
      <c r="BF241" s="30" t="str">
        <f>IF($T241=BF$1,MAX(BF$2:BF240)+$AK241,"")</f>
        <v/>
      </c>
      <c r="BG241" s="30" t="str">
        <f>IF($T241=BG$1,MAX(BG$2:BG240)+$AK241,"")</f>
        <v/>
      </c>
      <c r="BH241" s="30" t="str">
        <f>IF($T241=BH$1,MAX(BH$2:BH240)+$AK241,"")</f>
        <v/>
      </c>
      <c r="BI241" s="30" t="str">
        <f>IF($T241=BI$1,MAX(BI$2:BI240)+$AK241,"")</f>
        <v/>
      </c>
      <c r="BJ241" s="30" t="str">
        <f>IF($T241=BJ$1,MAX(BJ$2:BJ240)+$AK241,"")</f>
        <v/>
      </c>
      <c r="BK241" s="30" t="str">
        <f>IF($T241=BK$1,MAX(BK$2:BK240)+$AK241,"")</f>
        <v/>
      </c>
      <c r="BL241" s="30" t="str">
        <f>IF($T241=BL$1,MAX(BL$2:BL240)+$AK241,"")</f>
        <v/>
      </c>
      <c r="BM241" s="30" t="str">
        <f>IF($T241=BM$1,MAX(BM$2:BM240)+$AK241,"")</f>
        <v/>
      </c>
      <c r="BN241" s="30" t="str">
        <f>IF($T241=BN$1,MAX(BN$2:BN240)+$AK241,"")</f>
        <v/>
      </c>
      <c r="BO241" s="30" t="str">
        <f>IF($T241=BO$1,MAX(BO$2:BO240)+$AK241,"")</f>
        <v/>
      </c>
      <c r="BP241" s="30" t="str">
        <f>IF($T241=BP$1,MAX(BP$2:BP240)+$AK241,"")</f>
        <v/>
      </c>
      <c r="BQ241" s="30" t="str">
        <f>IF($T241=BQ$1,MAX(BQ$2:BQ240)+$AK241,"")</f>
        <v/>
      </c>
      <c r="BR241" s="30" t="str">
        <f>IF($T241=BR$1,MAX(BR$2:BR240)+$AK241,"")</f>
        <v/>
      </c>
      <c r="BS241" s="30" t="str">
        <f>IF($T241=BS$1,MAX(BS$2:BS240)+$AK241,"")</f>
        <v/>
      </c>
      <c r="BT241" s="30" t="str">
        <f>IF($T241=BT$1,MAX(BT$2:BT240)+$AK241,"")</f>
        <v/>
      </c>
    </row>
    <row r="242" spans="1:72" x14ac:dyDescent="0.2">
      <c r="A242" s="71">
        <f t="shared" si="349"/>
        <v>20111</v>
      </c>
      <c r="B242" s="23">
        <f t="shared" si="387"/>
        <v>0</v>
      </c>
      <c r="C242" s="29" t="str">
        <f t="shared" si="350"/>
        <v/>
      </c>
      <c r="K242" s="99"/>
      <c r="L242" s="31" t="str">
        <f t="shared" si="388"/>
        <v/>
      </c>
      <c r="M242" s="30" t="str">
        <f t="shared" si="351"/>
        <v/>
      </c>
      <c r="N242" s="32" t="str">
        <f t="shared" si="352"/>
        <v/>
      </c>
      <c r="O242" s="32" t="str">
        <f t="shared" si="353"/>
        <v/>
      </c>
      <c r="P242" s="33" t="str">
        <f t="shared" si="354"/>
        <v/>
      </c>
      <c r="R242" s="30" t="str">
        <f t="shared" si="355"/>
        <v/>
      </c>
      <c r="U242" s="30" t="str">
        <f t="shared" si="384"/>
        <v/>
      </c>
      <c r="V242" s="32" t="str">
        <f t="shared" si="356"/>
        <v/>
      </c>
      <c r="W242" s="32" t="str">
        <f t="shared" si="357"/>
        <v/>
      </c>
      <c r="X242" s="28">
        <f t="shared" si="358"/>
        <v>11</v>
      </c>
      <c r="Y242" s="29">
        <f t="shared" si="359"/>
        <v>33</v>
      </c>
      <c r="Z242" s="29">
        <f t="shared" si="360"/>
        <v>17</v>
      </c>
      <c r="AA242" s="35" t="str">
        <f t="shared" si="361"/>
        <v/>
      </c>
      <c r="AB242" s="35">
        <f t="shared" si="362"/>
        <v>8</v>
      </c>
      <c r="AC242" s="35">
        <f t="shared" si="363"/>
        <v>41597</v>
      </c>
      <c r="AD242" s="35">
        <f t="shared" si="364"/>
        <v>5199</v>
      </c>
      <c r="AE242" s="28">
        <f t="shared" si="389"/>
        <v>1</v>
      </c>
      <c r="AF242" s="29">
        <f t="shared" si="365"/>
        <v>26</v>
      </c>
      <c r="AG242" s="29">
        <f t="shared" si="366"/>
        <v>39</v>
      </c>
      <c r="AH242" s="35">
        <f t="shared" si="367"/>
        <v>0</v>
      </c>
      <c r="AI242" s="34">
        <f t="shared" si="385"/>
        <v>-5792</v>
      </c>
      <c r="AJ242" s="34">
        <f t="shared" si="386"/>
        <v>-40550</v>
      </c>
      <c r="AK242" s="30" t="str">
        <f t="shared" si="368"/>
        <v/>
      </c>
      <c r="AL242" s="35">
        <f t="shared" si="369"/>
        <v>0</v>
      </c>
      <c r="AM242" s="35">
        <f t="shared" si="370"/>
        <v>56</v>
      </c>
      <c r="AN242" s="35">
        <f t="shared" si="371"/>
        <v>56</v>
      </c>
      <c r="AO242" s="35">
        <f t="shared" si="372"/>
        <v>0</v>
      </c>
      <c r="AP242" s="35">
        <f t="shared" si="373"/>
        <v>20.577777777777779</v>
      </c>
      <c r="AQ242" s="35">
        <f t="shared" si="374"/>
        <v>0</v>
      </c>
      <c r="AR242" s="28">
        <f t="shared" si="390"/>
        <v>0</v>
      </c>
      <c r="AS242" s="29">
        <f t="shared" si="375"/>
        <v>0</v>
      </c>
      <c r="AT242" s="29">
        <f t="shared" si="376"/>
        <v>0</v>
      </c>
      <c r="AU242" s="35">
        <f t="shared" si="377"/>
        <v>-8</v>
      </c>
      <c r="AV242" s="28">
        <f t="shared" si="391"/>
        <v>-1</v>
      </c>
      <c r="AW242" s="29">
        <f t="shared" si="378"/>
        <v>59</v>
      </c>
      <c r="AX242" s="29">
        <f t="shared" si="379"/>
        <v>52</v>
      </c>
      <c r="AY242" s="35">
        <f t="shared" si="380"/>
        <v>-2</v>
      </c>
      <c r="AZ242" s="28">
        <f t="shared" si="392"/>
        <v>-1</v>
      </c>
      <c r="BA242" s="29">
        <f t="shared" si="381"/>
        <v>59</v>
      </c>
      <c r="BB242" s="29">
        <f t="shared" si="382"/>
        <v>58</v>
      </c>
      <c r="BC242" s="35">
        <f t="shared" si="383"/>
        <v>0</v>
      </c>
      <c r="BD242" s="30" t="str">
        <f>IF($T242=BD$1,MAX(BD$2:BD241)+$AK242,"")</f>
        <v/>
      </c>
      <c r="BE242" s="30" t="str">
        <f>IF($T242=BE$1,MAX(BE$2:BE241)+$AK242,"")</f>
        <v/>
      </c>
      <c r="BF242" s="30" t="str">
        <f>IF($T242=BF$1,MAX(BF$2:BF241)+$AK242,"")</f>
        <v/>
      </c>
      <c r="BG242" s="30" t="str">
        <f>IF($T242=BG$1,MAX(BG$2:BG241)+$AK242,"")</f>
        <v/>
      </c>
      <c r="BH242" s="30" t="str">
        <f>IF($T242=BH$1,MAX(BH$2:BH241)+$AK242,"")</f>
        <v/>
      </c>
      <c r="BI242" s="30" t="str">
        <f>IF($T242=BI$1,MAX(BI$2:BI241)+$AK242,"")</f>
        <v/>
      </c>
      <c r="BJ242" s="30" t="str">
        <f>IF($T242=BJ$1,MAX(BJ$2:BJ241)+$AK242,"")</f>
        <v/>
      </c>
      <c r="BK242" s="30" t="str">
        <f>IF($T242=BK$1,MAX(BK$2:BK241)+$AK242,"")</f>
        <v/>
      </c>
      <c r="BL242" s="30" t="str">
        <f>IF($T242=BL$1,MAX(BL$2:BL241)+$AK242,"")</f>
        <v/>
      </c>
      <c r="BM242" s="30" t="str">
        <f>IF($T242=BM$1,MAX(BM$2:BM241)+$AK242,"")</f>
        <v/>
      </c>
      <c r="BN242" s="30" t="str">
        <f>IF($T242=BN$1,MAX(BN$2:BN241)+$AK242,"")</f>
        <v/>
      </c>
      <c r="BO242" s="30" t="str">
        <f>IF($T242=BO$1,MAX(BO$2:BO241)+$AK242,"")</f>
        <v/>
      </c>
      <c r="BP242" s="30" t="str">
        <f>IF($T242=BP$1,MAX(BP$2:BP241)+$AK242,"")</f>
        <v/>
      </c>
      <c r="BQ242" s="30" t="str">
        <f>IF($T242=BQ$1,MAX(BQ$2:BQ241)+$AK242,"")</f>
        <v/>
      </c>
      <c r="BR242" s="30" t="str">
        <f>IF($T242=BR$1,MAX(BR$2:BR241)+$AK242,"")</f>
        <v/>
      </c>
      <c r="BS242" s="30" t="str">
        <f>IF($T242=BS$1,MAX(BS$2:BS241)+$AK242,"")</f>
        <v/>
      </c>
      <c r="BT242" s="30" t="str">
        <f>IF($T242=BT$1,MAX(BT$2:BT241)+$AK242,"")</f>
        <v/>
      </c>
    </row>
    <row r="243" spans="1:72" x14ac:dyDescent="0.2">
      <c r="A243" s="71">
        <f t="shared" si="349"/>
        <v>20211</v>
      </c>
      <c r="B243" s="23">
        <f t="shared" si="387"/>
        <v>0</v>
      </c>
      <c r="C243" s="29" t="str">
        <f t="shared" si="350"/>
        <v/>
      </c>
      <c r="K243" s="99"/>
      <c r="L243" s="31" t="str">
        <f t="shared" si="388"/>
        <v/>
      </c>
      <c r="M243" s="30" t="str">
        <f t="shared" si="351"/>
        <v/>
      </c>
      <c r="N243" s="32" t="str">
        <f t="shared" si="352"/>
        <v/>
      </c>
      <c r="O243" s="32" t="str">
        <f t="shared" si="353"/>
        <v/>
      </c>
      <c r="P243" s="33" t="str">
        <f t="shared" si="354"/>
        <v/>
      </c>
      <c r="R243" s="30" t="str">
        <f t="shared" si="355"/>
        <v/>
      </c>
      <c r="U243" s="30" t="str">
        <f t="shared" si="384"/>
        <v/>
      </c>
      <c r="V243" s="32" t="str">
        <f t="shared" si="356"/>
        <v/>
      </c>
      <c r="W243" s="32" t="str">
        <f t="shared" si="357"/>
        <v/>
      </c>
      <c r="X243" s="28">
        <f t="shared" si="358"/>
        <v>11</v>
      </c>
      <c r="Y243" s="29">
        <f t="shared" si="359"/>
        <v>33</v>
      </c>
      <c r="Z243" s="29">
        <f t="shared" si="360"/>
        <v>17</v>
      </c>
      <c r="AA243" s="35" t="str">
        <f t="shared" si="361"/>
        <v/>
      </c>
      <c r="AB243" s="35">
        <f t="shared" si="362"/>
        <v>8</v>
      </c>
      <c r="AC243" s="35">
        <f t="shared" si="363"/>
        <v>41597</v>
      </c>
      <c r="AD243" s="35">
        <f t="shared" si="364"/>
        <v>5199</v>
      </c>
      <c r="AE243" s="28">
        <f t="shared" si="389"/>
        <v>1</v>
      </c>
      <c r="AF243" s="29">
        <f t="shared" si="365"/>
        <v>26</v>
      </c>
      <c r="AG243" s="29">
        <f t="shared" si="366"/>
        <v>39</v>
      </c>
      <c r="AH243" s="35">
        <f t="shared" si="367"/>
        <v>0</v>
      </c>
      <c r="AI243" s="34">
        <f t="shared" si="385"/>
        <v>-5792</v>
      </c>
      <c r="AJ243" s="34">
        <f t="shared" si="386"/>
        <v>-40550</v>
      </c>
      <c r="AK243" s="30" t="str">
        <f t="shared" si="368"/>
        <v/>
      </c>
      <c r="AL243" s="35">
        <f t="shared" si="369"/>
        <v>0</v>
      </c>
      <c r="AM243" s="35">
        <f t="shared" si="370"/>
        <v>56</v>
      </c>
      <c r="AN243" s="35">
        <f t="shared" si="371"/>
        <v>56</v>
      </c>
      <c r="AO243" s="35">
        <f t="shared" si="372"/>
        <v>0</v>
      </c>
      <c r="AP243" s="35">
        <f t="shared" si="373"/>
        <v>20.577777777777779</v>
      </c>
      <c r="AQ243" s="35">
        <f t="shared" si="374"/>
        <v>0</v>
      </c>
      <c r="AR243" s="28">
        <f t="shared" si="390"/>
        <v>0</v>
      </c>
      <c r="AS243" s="29">
        <f t="shared" si="375"/>
        <v>0</v>
      </c>
      <c r="AT243" s="29">
        <f t="shared" si="376"/>
        <v>0</v>
      </c>
      <c r="AU243" s="35">
        <f t="shared" si="377"/>
        <v>-8</v>
      </c>
      <c r="AV243" s="28">
        <f t="shared" si="391"/>
        <v>-1</v>
      </c>
      <c r="AW243" s="29">
        <f t="shared" si="378"/>
        <v>59</v>
      </c>
      <c r="AX243" s="29">
        <f t="shared" si="379"/>
        <v>52</v>
      </c>
      <c r="AY243" s="35">
        <f t="shared" si="380"/>
        <v>-2</v>
      </c>
      <c r="AZ243" s="28">
        <f t="shared" si="392"/>
        <v>-1</v>
      </c>
      <c r="BA243" s="29">
        <f t="shared" si="381"/>
        <v>59</v>
      </c>
      <c r="BB243" s="29">
        <f t="shared" si="382"/>
        <v>58</v>
      </c>
      <c r="BC243" s="35">
        <f t="shared" si="383"/>
        <v>0</v>
      </c>
      <c r="BD243" s="30" t="str">
        <f>IF($T243=BD$1,MAX(BD$2:BD242)+$AK243,"")</f>
        <v/>
      </c>
      <c r="BE243" s="30" t="str">
        <f>IF($T243=BE$1,MAX(BE$2:BE242)+$AK243,"")</f>
        <v/>
      </c>
      <c r="BF243" s="30" t="str">
        <f>IF($T243=BF$1,MAX(BF$2:BF242)+$AK243,"")</f>
        <v/>
      </c>
      <c r="BG243" s="30" t="str">
        <f>IF($T243=BG$1,MAX(BG$2:BG242)+$AK243,"")</f>
        <v/>
      </c>
      <c r="BH243" s="30" t="str">
        <f>IF($T243=BH$1,MAX(BH$2:BH242)+$AK243,"")</f>
        <v/>
      </c>
      <c r="BI243" s="30" t="str">
        <f>IF($T243=BI$1,MAX(BI$2:BI242)+$AK243,"")</f>
        <v/>
      </c>
      <c r="BJ243" s="30" t="str">
        <f>IF($T243=BJ$1,MAX(BJ$2:BJ242)+$AK243,"")</f>
        <v/>
      </c>
      <c r="BK243" s="30" t="str">
        <f>IF($T243=BK$1,MAX(BK$2:BK242)+$AK243,"")</f>
        <v/>
      </c>
      <c r="BL243" s="30" t="str">
        <f>IF($T243=BL$1,MAX(BL$2:BL242)+$AK243,"")</f>
        <v/>
      </c>
      <c r="BM243" s="30" t="str">
        <f>IF($T243=BM$1,MAX(BM$2:BM242)+$AK243,"")</f>
        <v/>
      </c>
      <c r="BN243" s="30" t="str">
        <f>IF($T243=BN$1,MAX(BN$2:BN242)+$AK243,"")</f>
        <v/>
      </c>
      <c r="BO243" s="30" t="str">
        <f>IF($T243=BO$1,MAX(BO$2:BO242)+$AK243,"")</f>
        <v/>
      </c>
      <c r="BP243" s="30" t="str">
        <f>IF($T243=BP$1,MAX(BP$2:BP242)+$AK243,"")</f>
        <v/>
      </c>
      <c r="BQ243" s="30" t="str">
        <f>IF($T243=BQ$1,MAX(BQ$2:BQ242)+$AK243,"")</f>
        <v/>
      </c>
      <c r="BR243" s="30" t="str">
        <f>IF($T243=BR$1,MAX(BR$2:BR242)+$AK243,"")</f>
        <v/>
      </c>
      <c r="BS243" s="30" t="str">
        <f>IF($T243=BS$1,MAX(BS$2:BS242)+$AK243,"")</f>
        <v/>
      </c>
      <c r="BT243" s="30" t="str">
        <f>IF($T243=BT$1,MAX(BT$2:BT242)+$AK243,"")</f>
        <v/>
      </c>
    </row>
    <row r="244" spans="1:72" x14ac:dyDescent="0.2">
      <c r="A244" s="71">
        <f t="shared" si="349"/>
        <v>20311</v>
      </c>
      <c r="B244" s="23">
        <f t="shared" si="387"/>
        <v>0</v>
      </c>
      <c r="C244" s="29" t="str">
        <f t="shared" si="350"/>
        <v/>
      </c>
      <c r="K244" s="99"/>
      <c r="L244" s="31" t="str">
        <f t="shared" si="388"/>
        <v/>
      </c>
      <c r="M244" s="30" t="str">
        <f t="shared" si="351"/>
        <v/>
      </c>
      <c r="N244" s="32" t="str">
        <f t="shared" si="352"/>
        <v/>
      </c>
      <c r="O244" s="32" t="str">
        <f t="shared" si="353"/>
        <v/>
      </c>
      <c r="P244" s="33" t="str">
        <f t="shared" si="354"/>
        <v/>
      </c>
      <c r="R244" s="30" t="str">
        <f t="shared" si="355"/>
        <v/>
      </c>
      <c r="U244" s="30" t="str">
        <f t="shared" si="384"/>
        <v/>
      </c>
      <c r="V244" s="32" t="str">
        <f t="shared" si="356"/>
        <v/>
      </c>
      <c r="W244" s="32" t="str">
        <f t="shared" si="357"/>
        <v/>
      </c>
      <c r="X244" s="28">
        <f t="shared" si="358"/>
        <v>11</v>
      </c>
      <c r="Y244" s="29">
        <f t="shared" si="359"/>
        <v>33</v>
      </c>
      <c r="Z244" s="29">
        <f t="shared" si="360"/>
        <v>17</v>
      </c>
      <c r="AA244" s="35" t="str">
        <f t="shared" si="361"/>
        <v/>
      </c>
      <c r="AB244" s="35">
        <f t="shared" si="362"/>
        <v>8</v>
      </c>
      <c r="AC244" s="35">
        <f t="shared" si="363"/>
        <v>41597</v>
      </c>
      <c r="AD244" s="35">
        <f t="shared" si="364"/>
        <v>5199</v>
      </c>
      <c r="AE244" s="28">
        <f t="shared" si="389"/>
        <v>1</v>
      </c>
      <c r="AF244" s="29">
        <f t="shared" si="365"/>
        <v>26</v>
      </c>
      <c r="AG244" s="29">
        <f t="shared" si="366"/>
        <v>39</v>
      </c>
      <c r="AH244" s="35">
        <f t="shared" si="367"/>
        <v>0</v>
      </c>
      <c r="AI244" s="34">
        <f t="shared" si="385"/>
        <v>-5792</v>
      </c>
      <c r="AJ244" s="34">
        <f t="shared" si="386"/>
        <v>-40550</v>
      </c>
      <c r="AK244" s="30" t="str">
        <f t="shared" si="368"/>
        <v/>
      </c>
      <c r="AL244" s="35">
        <f t="shared" si="369"/>
        <v>0</v>
      </c>
      <c r="AM244" s="35">
        <f t="shared" si="370"/>
        <v>56</v>
      </c>
      <c r="AN244" s="35">
        <f t="shared" si="371"/>
        <v>56</v>
      </c>
      <c r="AO244" s="35">
        <f t="shared" si="372"/>
        <v>0</v>
      </c>
      <c r="AP244" s="35">
        <f t="shared" si="373"/>
        <v>20.577777777777779</v>
      </c>
      <c r="AQ244" s="35">
        <f t="shared" si="374"/>
        <v>0</v>
      </c>
      <c r="AR244" s="28">
        <f t="shared" si="390"/>
        <v>0</v>
      </c>
      <c r="AS244" s="29">
        <f t="shared" si="375"/>
        <v>0</v>
      </c>
      <c r="AT244" s="29">
        <f t="shared" si="376"/>
        <v>0</v>
      </c>
      <c r="AU244" s="35">
        <f t="shared" si="377"/>
        <v>-8</v>
      </c>
      <c r="AV244" s="28">
        <f t="shared" si="391"/>
        <v>-1</v>
      </c>
      <c r="AW244" s="29">
        <f t="shared" si="378"/>
        <v>59</v>
      </c>
      <c r="AX244" s="29">
        <f t="shared" si="379"/>
        <v>52</v>
      </c>
      <c r="AY244" s="35">
        <f t="shared" si="380"/>
        <v>-2</v>
      </c>
      <c r="AZ244" s="28">
        <f t="shared" si="392"/>
        <v>-1</v>
      </c>
      <c r="BA244" s="29">
        <f t="shared" si="381"/>
        <v>59</v>
      </c>
      <c r="BB244" s="29">
        <f t="shared" si="382"/>
        <v>58</v>
      </c>
      <c r="BC244" s="35">
        <f t="shared" si="383"/>
        <v>0</v>
      </c>
      <c r="BD244" s="30" t="str">
        <f>IF($T244=BD$1,MAX(BD$2:BD243)+$AK244,"")</f>
        <v/>
      </c>
      <c r="BE244" s="30" t="str">
        <f>IF($T244=BE$1,MAX(BE$2:BE243)+$AK244,"")</f>
        <v/>
      </c>
      <c r="BF244" s="30" t="str">
        <f>IF($T244=BF$1,MAX(BF$2:BF243)+$AK244,"")</f>
        <v/>
      </c>
      <c r="BG244" s="30" t="str">
        <f>IF($T244=BG$1,MAX(BG$2:BG243)+$AK244,"")</f>
        <v/>
      </c>
      <c r="BH244" s="30" t="str">
        <f>IF($T244=BH$1,MAX(BH$2:BH243)+$AK244,"")</f>
        <v/>
      </c>
      <c r="BI244" s="30" t="str">
        <f>IF($T244=BI$1,MAX(BI$2:BI243)+$AK244,"")</f>
        <v/>
      </c>
      <c r="BJ244" s="30" t="str">
        <f>IF($T244=BJ$1,MAX(BJ$2:BJ243)+$AK244,"")</f>
        <v/>
      </c>
      <c r="BK244" s="30" t="str">
        <f>IF($T244=BK$1,MAX(BK$2:BK243)+$AK244,"")</f>
        <v/>
      </c>
      <c r="BL244" s="30" t="str">
        <f>IF($T244=BL$1,MAX(BL$2:BL243)+$AK244,"")</f>
        <v/>
      </c>
      <c r="BM244" s="30" t="str">
        <f>IF($T244=BM$1,MAX(BM$2:BM243)+$AK244,"")</f>
        <v/>
      </c>
      <c r="BN244" s="30" t="str">
        <f>IF($T244=BN$1,MAX(BN$2:BN243)+$AK244,"")</f>
        <v/>
      </c>
      <c r="BO244" s="30" t="str">
        <f>IF($T244=BO$1,MAX(BO$2:BO243)+$AK244,"")</f>
        <v/>
      </c>
      <c r="BP244" s="30" t="str">
        <f>IF($T244=BP$1,MAX(BP$2:BP243)+$AK244,"")</f>
        <v/>
      </c>
      <c r="BQ244" s="30" t="str">
        <f>IF($T244=BQ$1,MAX(BQ$2:BQ243)+$AK244,"")</f>
        <v/>
      </c>
      <c r="BR244" s="30" t="str">
        <f>IF($T244=BR$1,MAX(BR$2:BR243)+$AK244,"")</f>
        <v/>
      </c>
      <c r="BS244" s="30" t="str">
        <f>IF($T244=BS$1,MAX(BS$2:BS243)+$AK244,"")</f>
        <v/>
      </c>
      <c r="BT244" s="30" t="str">
        <f>IF($T244=BT$1,MAX(BT$2:BT243)+$AK244,"")</f>
        <v/>
      </c>
    </row>
    <row r="245" spans="1:72" x14ac:dyDescent="0.2">
      <c r="A245" s="71">
        <f t="shared" si="349"/>
        <v>20411</v>
      </c>
      <c r="B245" s="23">
        <f t="shared" si="387"/>
        <v>0</v>
      </c>
      <c r="C245" s="29" t="str">
        <f t="shared" si="350"/>
        <v/>
      </c>
      <c r="K245" s="99"/>
      <c r="L245" s="31" t="str">
        <f t="shared" si="388"/>
        <v/>
      </c>
      <c r="M245" s="30" t="str">
        <f t="shared" si="351"/>
        <v/>
      </c>
      <c r="N245" s="32" t="str">
        <f t="shared" si="352"/>
        <v/>
      </c>
      <c r="O245" s="32" t="str">
        <f t="shared" si="353"/>
        <v/>
      </c>
      <c r="P245" s="33" t="str">
        <f t="shared" si="354"/>
        <v/>
      </c>
      <c r="R245" s="30" t="str">
        <f t="shared" si="355"/>
        <v/>
      </c>
      <c r="U245" s="30" t="str">
        <f t="shared" si="384"/>
        <v/>
      </c>
      <c r="V245" s="32" t="str">
        <f t="shared" si="356"/>
        <v/>
      </c>
      <c r="W245" s="32" t="str">
        <f t="shared" si="357"/>
        <v/>
      </c>
      <c r="X245" s="28">
        <f t="shared" si="358"/>
        <v>11</v>
      </c>
      <c r="Y245" s="29">
        <f t="shared" si="359"/>
        <v>33</v>
      </c>
      <c r="Z245" s="29">
        <f t="shared" si="360"/>
        <v>17</v>
      </c>
      <c r="AA245" s="35" t="str">
        <f t="shared" si="361"/>
        <v/>
      </c>
      <c r="AB245" s="35">
        <f t="shared" si="362"/>
        <v>8</v>
      </c>
      <c r="AC245" s="35">
        <f t="shared" si="363"/>
        <v>41597</v>
      </c>
      <c r="AD245" s="35">
        <f t="shared" si="364"/>
        <v>5199</v>
      </c>
      <c r="AE245" s="28">
        <f t="shared" si="389"/>
        <v>1</v>
      </c>
      <c r="AF245" s="29">
        <f t="shared" si="365"/>
        <v>26</v>
      </c>
      <c r="AG245" s="29">
        <f t="shared" si="366"/>
        <v>39</v>
      </c>
      <c r="AH245" s="35">
        <f t="shared" si="367"/>
        <v>0</v>
      </c>
      <c r="AI245" s="34">
        <f t="shared" si="385"/>
        <v>-5792</v>
      </c>
      <c r="AJ245" s="34">
        <f t="shared" si="386"/>
        <v>-40550</v>
      </c>
      <c r="AK245" s="30" t="str">
        <f t="shared" si="368"/>
        <v/>
      </c>
      <c r="AL245" s="35">
        <f t="shared" si="369"/>
        <v>0</v>
      </c>
      <c r="AM245" s="35">
        <f t="shared" si="370"/>
        <v>56</v>
      </c>
      <c r="AN245" s="35">
        <f t="shared" si="371"/>
        <v>56</v>
      </c>
      <c r="AO245" s="35">
        <f t="shared" si="372"/>
        <v>0</v>
      </c>
      <c r="AP245" s="35">
        <f t="shared" si="373"/>
        <v>20.577777777777779</v>
      </c>
      <c r="AQ245" s="35">
        <f t="shared" si="374"/>
        <v>0</v>
      </c>
      <c r="AR245" s="28">
        <f t="shared" si="390"/>
        <v>0</v>
      </c>
      <c r="AS245" s="29">
        <f t="shared" si="375"/>
        <v>0</v>
      </c>
      <c r="AT245" s="29">
        <f t="shared" si="376"/>
        <v>0</v>
      </c>
      <c r="AU245" s="35">
        <f t="shared" si="377"/>
        <v>-8</v>
      </c>
      <c r="AV245" s="28">
        <f t="shared" si="391"/>
        <v>-1</v>
      </c>
      <c r="AW245" s="29">
        <f t="shared" si="378"/>
        <v>59</v>
      </c>
      <c r="AX245" s="29">
        <f t="shared" si="379"/>
        <v>52</v>
      </c>
      <c r="AY245" s="35">
        <f t="shared" si="380"/>
        <v>-2</v>
      </c>
      <c r="AZ245" s="28">
        <f t="shared" si="392"/>
        <v>-1</v>
      </c>
      <c r="BA245" s="29">
        <f t="shared" si="381"/>
        <v>59</v>
      </c>
      <c r="BB245" s="29">
        <f t="shared" si="382"/>
        <v>58</v>
      </c>
      <c r="BC245" s="35">
        <f t="shared" si="383"/>
        <v>0</v>
      </c>
      <c r="BD245" s="30" t="str">
        <f>IF($T245=BD$1,MAX(BD$2:BD244)+$AK245,"")</f>
        <v/>
      </c>
      <c r="BE245" s="30" t="str">
        <f>IF($T245=BE$1,MAX(BE$2:BE244)+$AK245,"")</f>
        <v/>
      </c>
      <c r="BF245" s="30" t="str">
        <f>IF($T245=BF$1,MAX(BF$2:BF244)+$AK245,"")</f>
        <v/>
      </c>
      <c r="BG245" s="30" t="str">
        <f>IF($T245=BG$1,MAX(BG$2:BG244)+$AK245,"")</f>
        <v/>
      </c>
      <c r="BH245" s="30" t="str">
        <f>IF($T245=BH$1,MAX(BH$2:BH244)+$AK245,"")</f>
        <v/>
      </c>
      <c r="BI245" s="30" t="str">
        <f>IF($T245=BI$1,MAX(BI$2:BI244)+$AK245,"")</f>
        <v/>
      </c>
      <c r="BJ245" s="30" t="str">
        <f>IF($T245=BJ$1,MAX(BJ$2:BJ244)+$AK245,"")</f>
        <v/>
      </c>
      <c r="BK245" s="30" t="str">
        <f>IF($T245=BK$1,MAX(BK$2:BK244)+$AK245,"")</f>
        <v/>
      </c>
      <c r="BL245" s="30" t="str">
        <f>IF($T245=BL$1,MAX(BL$2:BL244)+$AK245,"")</f>
        <v/>
      </c>
      <c r="BM245" s="30" t="str">
        <f>IF($T245=BM$1,MAX(BM$2:BM244)+$AK245,"")</f>
        <v/>
      </c>
      <c r="BN245" s="30" t="str">
        <f>IF($T245=BN$1,MAX(BN$2:BN244)+$AK245,"")</f>
        <v/>
      </c>
      <c r="BO245" s="30" t="str">
        <f>IF($T245=BO$1,MAX(BO$2:BO244)+$AK245,"")</f>
        <v/>
      </c>
      <c r="BP245" s="30" t="str">
        <f>IF($T245=BP$1,MAX(BP$2:BP244)+$AK245,"")</f>
        <v/>
      </c>
      <c r="BQ245" s="30" t="str">
        <f>IF($T245=BQ$1,MAX(BQ$2:BQ244)+$AK245,"")</f>
        <v/>
      </c>
      <c r="BR245" s="30" t="str">
        <f>IF($T245=BR$1,MAX(BR$2:BR244)+$AK245,"")</f>
        <v/>
      </c>
      <c r="BS245" s="30" t="str">
        <f>IF($T245=BS$1,MAX(BS$2:BS244)+$AK245,"")</f>
        <v/>
      </c>
      <c r="BT245" s="30" t="str">
        <f>IF($T245=BT$1,MAX(BT$2:BT244)+$AK245,"")</f>
        <v/>
      </c>
    </row>
    <row r="246" spans="1:72" x14ac:dyDescent="0.2">
      <c r="A246" s="71">
        <f t="shared" si="314"/>
        <v>20511</v>
      </c>
      <c r="B246" s="23">
        <f t="shared" si="387"/>
        <v>0</v>
      </c>
      <c r="C246" s="29" t="str">
        <f t="shared" si="315"/>
        <v/>
      </c>
      <c r="K246" s="99"/>
      <c r="L246" s="31" t="str">
        <f t="shared" si="388"/>
        <v/>
      </c>
      <c r="M246" s="30" t="str">
        <f t="shared" si="316"/>
        <v/>
      </c>
      <c r="N246" s="32" t="str">
        <f t="shared" si="317"/>
        <v/>
      </c>
      <c r="O246" s="32" t="str">
        <f t="shared" si="318"/>
        <v/>
      </c>
      <c r="P246" s="33" t="str">
        <f t="shared" si="319"/>
        <v/>
      </c>
      <c r="R246" s="30" t="str">
        <f t="shared" si="320"/>
        <v/>
      </c>
      <c r="U246" s="30" t="str">
        <f t="shared" si="384"/>
        <v/>
      </c>
      <c r="V246" s="32" t="str">
        <f t="shared" si="321"/>
        <v/>
      </c>
      <c r="W246" s="32" t="str">
        <f t="shared" si="322"/>
        <v/>
      </c>
      <c r="X246" s="28">
        <f t="shared" si="323"/>
        <v>11</v>
      </c>
      <c r="Y246" s="29">
        <f t="shared" si="324"/>
        <v>33</v>
      </c>
      <c r="Z246" s="29">
        <f t="shared" si="325"/>
        <v>17</v>
      </c>
      <c r="AA246" s="35" t="str">
        <f t="shared" si="326"/>
        <v/>
      </c>
      <c r="AB246" s="35">
        <f t="shared" si="327"/>
        <v>8</v>
      </c>
      <c r="AC246" s="35">
        <f t="shared" si="328"/>
        <v>41597</v>
      </c>
      <c r="AD246" s="35">
        <f t="shared" si="329"/>
        <v>5199</v>
      </c>
      <c r="AE246" s="28">
        <f t="shared" si="14"/>
        <v>1</v>
      </c>
      <c r="AF246" s="29">
        <f t="shared" si="330"/>
        <v>26</v>
      </c>
      <c r="AG246" s="29">
        <f t="shared" si="331"/>
        <v>39</v>
      </c>
      <c r="AH246" s="35">
        <f t="shared" si="332"/>
        <v>0</v>
      </c>
      <c r="AI246" s="34">
        <f t="shared" si="385"/>
        <v>-5792</v>
      </c>
      <c r="AJ246" s="34">
        <f t="shared" si="386"/>
        <v>-40550</v>
      </c>
      <c r="AK246" s="30" t="str">
        <f t="shared" si="333"/>
        <v/>
      </c>
      <c r="AL246" s="35">
        <f t="shared" si="334"/>
        <v>0</v>
      </c>
      <c r="AM246" s="35">
        <f t="shared" si="335"/>
        <v>56</v>
      </c>
      <c r="AN246" s="35">
        <f t="shared" si="336"/>
        <v>56</v>
      </c>
      <c r="AO246" s="35">
        <f t="shared" si="337"/>
        <v>0</v>
      </c>
      <c r="AP246" s="35">
        <f t="shared" si="338"/>
        <v>20.577777777777779</v>
      </c>
      <c r="AQ246" s="35">
        <f t="shared" si="339"/>
        <v>0</v>
      </c>
      <c r="AR246" s="28">
        <f t="shared" si="20"/>
        <v>0</v>
      </c>
      <c r="AS246" s="29">
        <f t="shared" si="340"/>
        <v>0</v>
      </c>
      <c r="AT246" s="29">
        <f t="shared" si="341"/>
        <v>0</v>
      </c>
      <c r="AU246" s="35">
        <f t="shared" si="342"/>
        <v>-8</v>
      </c>
      <c r="AV246" s="28">
        <f t="shared" si="24"/>
        <v>-1</v>
      </c>
      <c r="AW246" s="29">
        <f t="shared" si="343"/>
        <v>59</v>
      </c>
      <c r="AX246" s="29">
        <f t="shared" si="344"/>
        <v>52</v>
      </c>
      <c r="AY246" s="35">
        <f t="shared" si="345"/>
        <v>-2</v>
      </c>
      <c r="AZ246" s="28">
        <f t="shared" si="28"/>
        <v>-1</v>
      </c>
      <c r="BA246" s="29">
        <f t="shared" si="346"/>
        <v>59</v>
      </c>
      <c r="BB246" s="29">
        <f t="shared" si="347"/>
        <v>58</v>
      </c>
      <c r="BC246" s="35">
        <f t="shared" si="348"/>
        <v>0</v>
      </c>
      <c r="BD246" s="30" t="str">
        <f>IF($T246=BD$1,MAX(BD$2:BD245)+$AK246,"")</f>
        <v/>
      </c>
      <c r="BE246" s="30" t="str">
        <f>IF($T246=BE$1,MAX(BE$2:BE245)+$AK246,"")</f>
        <v/>
      </c>
      <c r="BF246" s="30" t="str">
        <f>IF($T246=BF$1,MAX(BF$2:BF245)+$AK246,"")</f>
        <v/>
      </c>
      <c r="BG246" s="30" t="str">
        <f>IF($T246=BG$1,MAX(BG$2:BG245)+$AK246,"")</f>
        <v/>
      </c>
      <c r="BH246" s="30" t="str">
        <f>IF($T246=BH$1,MAX(BH$2:BH245)+$AK246,"")</f>
        <v/>
      </c>
      <c r="BI246" s="30" t="str">
        <f>IF($T246=BI$1,MAX(BI$2:BI245)+$AK246,"")</f>
        <v/>
      </c>
      <c r="BJ246" s="30" t="str">
        <f>IF($T246=BJ$1,MAX(BJ$2:BJ245)+$AK246,"")</f>
        <v/>
      </c>
      <c r="BK246" s="30" t="str">
        <f>IF($T246=BK$1,MAX(BK$2:BK245)+$AK246,"")</f>
        <v/>
      </c>
      <c r="BL246" s="30" t="str">
        <f>IF($T246=BL$1,MAX(BL$2:BL245)+$AK246,"")</f>
        <v/>
      </c>
      <c r="BM246" s="30" t="str">
        <f>IF($T246=BM$1,MAX(BM$2:BM245)+$AK246,"")</f>
        <v/>
      </c>
      <c r="BN246" s="30" t="str">
        <f>IF($T246=BN$1,MAX(BN$2:BN245)+$AK246,"")</f>
        <v/>
      </c>
      <c r="BO246" s="30" t="str">
        <f>IF($T246=BO$1,MAX(BO$2:BO245)+$AK246,"")</f>
        <v/>
      </c>
      <c r="BP246" s="30" t="str">
        <f>IF($T246=BP$1,MAX(BP$2:BP245)+$AK246,"")</f>
        <v/>
      </c>
      <c r="BQ246" s="30" t="str">
        <f>IF($T246=BQ$1,MAX(BQ$2:BQ245)+$AK246,"")</f>
        <v/>
      </c>
      <c r="BR246" s="30" t="str">
        <f>IF($T246=BR$1,MAX(BR$2:BR245)+$AK246,"")</f>
        <v/>
      </c>
      <c r="BS246" s="30" t="str">
        <f>IF($T246=BS$1,MAX(BS$2:BS245)+$AK246,"")</f>
        <v/>
      </c>
      <c r="BT246" s="30" t="str">
        <f>IF($T246=BT$1,MAX(BT$2:BT245)+$AK246,"")</f>
        <v/>
      </c>
    </row>
    <row r="247" spans="1:72" x14ac:dyDescent="0.2">
      <c r="A247" s="71">
        <f t="shared" si="314"/>
        <v>20611</v>
      </c>
      <c r="B247" s="23">
        <f t="shared" si="387"/>
        <v>0</v>
      </c>
      <c r="C247" s="29" t="str">
        <f t="shared" si="315"/>
        <v/>
      </c>
      <c r="K247" s="99"/>
      <c r="L247" s="31" t="str">
        <f t="shared" si="388"/>
        <v/>
      </c>
      <c r="M247" s="30" t="str">
        <f t="shared" si="316"/>
        <v/>
      </c>
      <c r="N247" s="32" t="str">
        <f t="shared" si="317"/>
        <v/>
      </c>
      <c r="O247" s="32" t="str">
        <f t="shared" si="318"/>
        <v/>
      </c>
      <c r="P247" s="33" t="str">
        <f t="shared" si="319"/>
        <v/>
      </c>
      <c r="R247" s="30" t="str">
        <f t="shared" si="320"/>
        <v/>
      </c>
      <c r="U247" s="30" t="str">
        <f t="shared" si="384"/>
        <v/>
      </c>
      <c r="V247" s="32" t="str">
        <f t="shared" si="321"/>
        <v/>
      </c>
      <c r="W247" s="32" t="str">
        <f t="shared" si="322"/>
        <v/>
      </c>
      <c r="X247" s="28">
        <f t="shared" si="323"/>
        <v>11</v>
      </c>
      <c r="Y247" s="29">
        <f t="shared" si="324"/>
        <v>33</v>
      </c>
      <c r="Z247" s="29">
        <f t="shared" si="325"/>
        <v>17</v>
      </c>
      <c r="AA247" s="35" t="str">
        <f t="shared" si="326"/>
        <v/>
      </c>
      <c r="AB247" s="35">
        <f t="shared" si="327"/>
        <v>8</v>
      </c>
      <c r="AC247" s="35">
        <f t="shared" si="328"/>
        <v>41597</v>
      </c>
      <c r="AD247" s="35">
        <f t="shared" si="329"/>
        <v>5199</v>
      </c>
      <c r="AE247" s="28">
        <f t="shared" si="14"/>
        <v>1</v>
      </c>
      <c r="AF247" s="29">
        <f t="shared" si="330"/>
        <v>26</v>
      </c>
      <c r="AG247" s="29">
        <f t="shared" si="331"/>
        <v>39</v>
      </c>
      <c r="AH247" s="35">
        <f t="shared" si="332"/>
        <v>0</v>
      </c>
      <c r="AI247" s="34">
        <f t="shared" si="385"/>
        <v>-5792</v>
      </c>
      <c r="AJ247" s="34">
        <f t="shared" si="386"/>
        <v>-40550</v>
      </c>
      <c r="AK247" s="30" t="str">
        <f t="shared" si="333"/>
        <v/>
      </c>
      <c r="AL247" s="35">
        <f t="shared" si="334"/>
        <v>0</v>
      </c>
      <c r="AM247" s="35">
        <f t="shared" si="335"/>
        <v>56</v>
      </c>
      <c r="AN247" s="35">
        <f t="shared" si="336"/>
        <v>56</v>
      </c>
      <c r="AO247" s="35">
        <f t="shared" si="337"/>
        <v>0</v>
      </c>
      <c r="AP247" s="35">
        <f t="shared" si="338"/>
        <v>20.577777777777779</v>
      </c>
      <c r="AQ247" s="35">
        <f t="shared" si="339"/>
        <v>0</v>
      </c>
      <c r="AR247" s="28">
        <f t="shared" si="20"/>
        <v>0</v>
      </c>
      <c r="AS247" s="29">
        <f t="shared" si="340"/>
        <v>0</v>
      </c>
      <c r="AT247" s="29">
        <f t="shared" si="341"/>
        <v>0</v>
      </c>
      <c r="AU247" s="35">
        <f t="shared" si="342"/>
        <v>-8</v>
      </c>
      <c r="AV247" s="28">
        <f t="shared" si="24"/>
        <v>-1</v>
      </c>
      <c r="AW247" s="29">
        <f t="shared" si="343"/>
        <v>59</v>
      </c>
      <c r="AX247" s="29">
        <f t="shared" si="344"/>
        <v>52</v>
      </c>
      <c r="AY247" s="35">
        <f t="shared" si="345"/>
        <v>-2</v>
      </c>
      <c r="AZ247" s="28">
        <f t="shared" si="28"/>
        <v>-1</v>
      </c>
      <c r="BA247" s="29">
        <f t="shared" si="346"/>
        <v>59</v>
      </c>
      <c r="BB247" s="29">
        <f t="shared" si="347"/>
        <v>58</v>
      </c>
      <c r="BC247" s="35">
        <f t="shared" si="348"/>
        <v>0</v>
      </c>
      <c r="BD247" s="30" t="str">
        <f>IF($T247=BD$1,MAX(BD$2:BD246)+$AK247,"")</f>
        <v/>
      </c>
      <c r="BE247" s="30" t="str">
        <f>IF($T247=BE$1,MAX(BE$2:BE246)+$AK247,"")</f>
        <v/>
      </c>
      <c r="BF247" s="30" t="str">
        <f>IF($T247=BF$1,MAX(BF$2:BF246)+$AK247,"")</f>
        <v/>
      </c>
      <c r="BG247" s="30" t="str">
        <f>IF($T247=BG$1,MAX(BG$2:BG246)+$AK247,"")</f>
        <v/>
      </c>
      <c r="BH247" s="30" t="str">
        <f>IF($T247=BH$1,MAX(BH$2:BH246)+$AK247,"")</f>
        <v/>
      </c>
      <c r="BI247" s="30" t="str">
        <f>IF($T247=BI$1,MAX(BI$2:BI246)+$AK247,"")</f>
        <v/>
      </c>
      <c r="BJ247" s="30" t="str">
        <f>IF($T247=BJ$1,MAX(BJ$2:BJ246)+$AK247,"")</f>
        <v/>
      </c>
      <c r="BK247" s="30" t="str">
        <f>IF($T247=BK$1,MAX(BK$2:BK246)+$AK247,"")</f>
        <v/>
      </c>
      <c r="BL247" s="30" t="str">
        <f>IF($T247=BL$1,MAX(BL$2:BL246)+$AK247,"")</f>
        <v/>
      </c>
      <c r="BM247" s="30" t="str">
        <f>IF($T247=BM$1,MAX(BM$2:BM246)+$AK247,"")</f>
        <v/>
      </c>
      <c r="BN247" s="30" t="str">
        <f>IF($T247=BN$1,MAX(BN$2:BN246)+$AK247,"")</f>
        <v/>
      </c>
      <c r="BO247" s="30" t="str">
        <f>IF($T247=BO$1,MAX(BO$2:BO246)+$AK247,"")</f>
        <v/>
      </c>
      <c r="BP247" s="30" t="str">
        <f>IF($T247=BP$1,MAX(BP$2:BP246)+$AK247,"")</f>
        <v/>
      </c>
      <c r="BQ247" s="30" t="str">
        <f>IF($T247=BQ$1,MAX(BQ$2:BQ246)+$AK247,"")</f>
        <v/>
      </c>
      <c r="BR247" s="30" t="str">
        <f>IF($T247=BR$1,MAX(BR$2:BR246)+$AK247,"")</f>
        <v/>
      </c>
      <c r="BS247" s="30" t="str">
        <f>IF($T247=BS$1,MAX(BS$2:BS246)+$AK247,"")</f>
        <v/>
      </c>
      <c r="BT247" s="30" t="str">
        <f>IF($T247=BT$1,MAX(BT$2:BT246)+$AK247,"")</f>
        <v/>
      </c>
    </row>
    <row r="248" spans="1:72" x14ac:dyDescent="0.2">
      <c r="A248" s="71">
        <f t="shared" si="314"/>
        <v>20711</v>
      </c>
      <c r="B248" s="23">
        <f t="shared" si="387"/>
        <v>0</v>
      </c>
      <c r="C248" s="29" t="str">
        <f t="shared" si="315"/>
        <v/>
      </c>
      <c r="K248" s="99"/>
      <c r="L248" s="31" t="str">
        <f t="shared" si="388"/>
        <v/>
      </c>
      <c r="M248" s="30" t="str">
        <f t="shared" si="316"/>
        <v/>
      </c>
      <c r="N248" s="32" t="str">
        <f t="shared" si="317"/>
        <v/>
      </c>
      <c r="O248" s="32" t="str">
        <f t="shared" si="318"/>
        <v/>
      </c>
      <c r="P248" s="33" t="str">
        <f t="shared" si="319"/>
        <v/>
      </c>
      <c r="R248" s="30" t="str">
        <f t="shared" si="320"/>
        <v/>
      </c>
      <c r="U248" s="30" t="str">
        <f t="shared" si="384"/>
        <v/>
      </c>
      <c r="V248" s="32" t="str">
        <f t="shared" si="321"/>
        <v/>
      </c>
      <c r="W248" s="32" t="str">
        <f t="shared" si="322"/>
        <v/>
      </c>
      <c r="X248" s="28">
        <f t="shared" si="323"/>
        <v>11</v>
      </c>
      <c r="Y248" s="29">
        <f t="shared" si="324"/>
        <v>33</v>
      </c>
      <c r="Z248" s="29">
        <f t="shared" si="325"/>
        <v>17</v>
      </c>
      <c r="AA248" s="35" t="str">
        <f t="shared" si="326"/>
        <v/>
      </c>
      <c r="AB248" s="35">
        <f t="shared" si="327"/>
        <v>8</v>
      </c>
      <c r="AC248" s="35">
        <f t="shared" si="328"/>
        <v>41597</v>
      </c>
      <c r="AD248" s="35">
        <f t="shared" si="329"/>
        <v>5199</v>
      </c>
      <c r="AE248" s="28">
        <f t="shared" si="14"/>
        <v>1</v>
      </c>
      <c r="AF248" s="29">
        <f t="shared" si="330"/>
        <v>26</v>
      </c>
      <c r="AG248" s="29">
        <f t="shared" si="331"/>
        <v>39</v>
      </c>
      <c r="AH248" s="35">
        <f t="shared" si="332"/>
        <v>0</v>
      </c>
      <c r="AI248" s="34">
        <f t="shared" si="385"/>
        <v>-5792</v>
      </c>
      <c r="AJ248" s="34">
        <f t="shared" si="386"/>
        <v>-40550</v>
      </c>
      <c r="AK248" s="30" t="str">
        <f t="shared" si="333"/>
        <v/>
      </c>
      <c r="AL248" s="35">
        <f t="shared" si="334"/>
        <v>0</v>
      </c>
      <c r="AM248" s="35">
        <f t="shared" si="335"/>
        <v>56</v>
      </c>
      <c r="AN248" s="35">
        <f t="shared" si="336"/>
        <v>56</v>
      </c>
      <c r="AO248" s="35">
        <f t="shared" si="337"/>
        <v>0</v>
      </c>
      <c r="AP248" s="35">
        <f t="shared" si="338"/>
        <v>20.577777777777779</v>
      </c>
      <c r="AQ248" s="35">
        <f t="shared" si="339"/>
        <v>0</v>
      </c>
      <c r="AR248" s="28">
        <f t="shared" si="20"/>
        <v>0</v>
      </c>
      <c r="AS248" s="29">
        <f t="shared" si="340"/>
        <v>0</v>
      </c>
      <c r="AT248" s="29">
        <f t="shared" si="341"/>
        <v>0</v>
      </c>
      <c r="AU248" s="35">
        <f t="shared" si="342"/>
        <v>-8</v>
      </c>
      <c r="AV248" s="28">
        <f t="shared" si="24"/>
        <v>-1</v>
      </c>
      <c r="AW248" s="29">
        <f t="shared" si="343"/>
        <v>59</v>
      </c>
      <c r="AX248" s="29">
        <f t="shared" si="344"/>
        <v>52</v>
      </c>
      <c r="AY248" s="35">
        <f t="shared" si="345"/>
        <v>-2</v>
      </c>
      <c r="AZ248" s="28">
        <f t="shared" si="28"/>
        <v>-1</v>
      </c>
      <c r="BA248" s="29">
        <f t="shared" si="346"/>
        <v>59</v>
      </c>
      <c r="BB248" s="29">
        <f t="shared" si="347"/>
        <v>58</v>
      </c>
      <c r="BC248" s="35">
        <f t="shared" si="348"/>
        <v>0</v>
      </c>
      <c r="BD248" s="30" t="str">
        <f>IF($T248=BD$1,MAX(BD$2:BD247)+$AK248,"")</f>
        <v/>
      </c>
      <c r="BE248" s="30" t="str">
        <f>IF($T248=BE$1,MAX(BE$2:BE247)+$AK248,"")</f>
        <v/>
      </c>
      <c r="BF248" s="30" t="str">
        <f>IF($T248=BF$1,MAX(BF$2:BF247)+$AK248,"")</f>
        <v/>
      </c>
      <c r="BG248" s="30" t="str">
        <f>IF($T248=BG$1,MAX(BG$2:BG247)+$AK248,"")</f>
        <v/>
      </c>
      <c r="BH248" s="30" t="str">
        <f>IF($T248=BH$1,MAX(BH$2:BH247)+$AK248,"")</f>
        <v/>
      </c>
      <c r="BI248" s="30" t="str">
        <f>IF($T248=BI$1,MAX(BI$2:BI247)+$AK248,"")</f>
        <v/>
      </c>
      <c r="BJ248" s="30" t="str">
        <f>IF($T248=BJ$1,MAX(BJ$2:BJ247)+$AK248,"")</f>
        <v/>
      </c>
      <c r="BK248" s="30" t="str">
        <f>IF($T248=BK$1,MAX(BK$2:BK247)+$AK248,"")</f>
        <v/>
      </c>
      <c r="BL248" s="30" t="str">
        <f>IF($T248=BL$1,MAX(BL$2:BL247)+$AK248,"")</f>
        <v/>
      </c>
      <c r="BM248" s="30" t="str">
        <f>IF($T248=BM$1,MAX(BM$2:BM247)+$AK248,"")</f>
        <v/>
      </c>
      <c r="BN248" s="30" t="str">
        <f>IF($T248=BN$1,MAX(BN$2:BN247)+$AK248,"")</f>
        <v/>
      </c>
      <c r="BO248" s="30" t="str">
        <f>IF($T248=BO$1,MAX(BO$2:BO247)+$AK248,"")</f>
        <v/>
      </c>
      <c r="BP248" s="30" t="str">
        <f>IF($T248=BP$1,MAX(BP$2:BP247)+$AK248,"")</f>
        <v/>
      </c>
      <c r="BQ248" s="30" t="str">
        <f>IF($T248=BQ$1,MAX(BQ$2:BQ247)+$AK248,"")</f>
        <v/>
      </c>
      <c r="BR248" s="30" t="str">
        <f>IF($T248=BR$1,MAX(BR$2:BR247)+$AK248,"")</f>
        <v/>
      </c>
      <c r="BS248" s="30" t="str">
        <f>IF($T248=BS$1,MAX(BS$2:BS247)+$AK248,"")</f>
        <v/>
      </c>
      <c r="BT248" s="30" t="str">
        <f>IF($T248=BT$1,MAX(BT$2:BT247)+$AK248,"")</f>
        <v/>
      </c>
    </row>
    <row r="249" spans="1:72" x14ac:dyDescent="0.2">
      <c r="A249" s="71">
        <f t="shared" si="314"/>
        <v>20811</v>
      </c>
      <c r="B249" s="23">
        <f t="shared" si="387"/>
        <v>0</v>
      </c>
      <c r="C249" s="29" t="str">
        <f t="shared" si="315"/>
        <v/>
      </c>
      <c r="K249" s="99"/>
      <c r="L249" s="31" t="str">
        <f t="shared" si="388"/>
        <v/>
      </c>
      <c r="M249" s="30" t="str">
        <f t="shared" si="316"/>
        <v/>
      </c>
      <c r="N249" s="32" t="str">
        <f t="shared" si="317"/>
        <v/>
      </c>
      <c r="O249" s="32" t="str">
        <f t="shared" si="318"/>
        <v/>
      </c>
      <c r="P249" s="33" t="str">
        <f t="shared" si="319"/>
        <v/>
      </c>
      <c r="R249" s="30" t="str">
        <f t="shared" si="320"/>
        <v/>
      </c>
      <c r="U249" s="30" t="str">
        <f t="shared" si="384"/>
        <v/>
      </c>
      <c r="V249" s="32" t="str">
        <f t="shared" si="321"/>
        <v/>
      </c>
      <c r="W249" s="32" t="str">
        <f t="shared" si="322"/>
        <v/>
      </c>
      <c r="X249" s="28">
        <f t="shared" si="323"/>
        <v>11</v>
      </c>
      <c r="Y249" s="29">
        <f t="shared" si="324"/>
        <v>33</v>
      </c>
      <c r="Z249" s="29">
        <f t="shared" si="325"/>
        <v>17</v>
      </c>
      <c r="AA249" s="35" t="str">
        <f t="shared" si="326"/>
        <v/>
      </c>
      <c r="AB249" s="35">
        <f t="shared" si="327"/>
        <v>8</v>
      </c>
      <c r="AC249" s="35">
        <f t="shared" si="328"/>
        <v>41597</v>
      </c>
      <c r="AD249" s="35">
        <f t="shared" si="329"/>
        <v>5199</v>
      </c>
      <c r="AE249" s="28">
        <f t="shared" si="14"/>
        <v>1</v>
      </c>
      <c r="AF249" s="29">
        <f t="shared" si="330"/>
        <v>26</v>
      </c>
      <c r="AG249" s="29">
        <f t="shared" si="331"/>
        <v>39</v>
      </c>
      <c r="AH249" s="35">
        <f t="shared" si="332"/>
        <v>0</v>
      </c>
      <c r="AI249" s="34">
        <f t="shared" si="385"/>
        <v>-5792</v>
      </c>
      <c r="AJ249" s="34">
        <f t="shared" si="386"/>
        <v>-40550</v>
      </c>
      <c r="AK249" s="30" t="str">
        <f t="shared" si="333"/>
        <v/>
      </c>
      <c r="AL249" s="35">
        <f t="shared" si="334"/>
        <v>0</v>
      </c>
      <c r="AM249" s="35">
        <f t="shared" si="335"/>
        <v>56</v>
      </c>
      <c r="AN249" s="35">
        <f t="shared" si="336"/>
        <v>56</v>
      </c>
      <c r="AO249" s="35">
        <f t="shared" si="337"/>
        <v>0</v>
      </c>
      <c r="AP249" s="35">
        <f t="shared" si="338"/>
        <v>20.577777777777779</v>
      </c>
      <c r="AQ249" s="35">
        <f t="shared" si="339"/>
        <v>0</v>
      </c>
      <c r="AR249" s="28">
        <f t="shared" si="20"/>
        <v>0</v>
      </c>
      <c r="AS249" s="29">
        <f t="shared" si="340"/>
        <v>0</v>
      </c>
      <c r="AT249" s="29">
        <f t="shared" si="341"/>
        <v>0</v>
      </c>
      <c r="AU249" s="35">
        <f t="shared" si="342"/>
        <v>-8</v>
      </c>
      <c r="AV249" s="28">
        <f t="shared" si="24"/>
        <v>-1</v>
      </c>
      <c r="AW249" s="29">
        <f t="shared" si="343"/>
        <v>59</v>
      </c>
      <c r="AX249" s="29">
        <f t="shared" si="344"/>
        <v>52</v>
      </c>
      <c r="AY249" s="35">
        <f t="shared" si="345"/>
        <v>-2</v>
      </c>
      <c r="AZ249" s="28">
        <f t="shared" si="28"/>
        <v>-1</v>
      </c>
      <c r="BA249" s="29">
        <f t="shared" si="346"/>
        <v>59</v>
      </c>
      <c r="BB249" s="29">
        <f t="shared" si="347"/>
        <v>58</v>
      </c>
      <c r="BC249" s="35">
        <f t="shared" si="348"/>
        <v>0</v>
      </c>
      <c r="BD249" s="30" t="str">
        <f>IF($T249=BD$1,MAX(BD$2:BD248)+$AK249,"")</f>
        <v/>
      </c>
      <c r="BE249" s="30" t="str">
        <f>IF($T249=BE$1,MAX(BE$2:BE248)+$AK249,"")</f>
        <v/>
      </c>
      <c r="BF249" s="30" t="str">
        <f>IF($T249=BF$1,MAX(BF$2:BF248)+$AK249,"")</f>
        <v/>
      </c>
      <c r="BG249" s="30" t="str">
        <f>IF($T249=BG$1,MAX(BG$2:BG248)+$AK249,"")</f>
        <v/>
      </c>
      <c r="BH249" s="30" t="str">
        <f>IF($T249=BH$1,MAX(BH$2:BH248)+$AK249,"")</f>
        <v/>
      </c>
      <c r="BI249" s="30" t="str">
        <f>IF($T249=BI$1,MAX(BI$2:BI248)+$AK249,"")</f>
        <v/>
      </c>
      <c r="BJ249" s="30" t="str">
        <f>IF($T249=BJ$1,MAX(BJ$2:BJ248)+$AK249,"")</f>
        <v/>
      </c>
      <c r="BK249" s="30" t="str">
        <f>IF($T249=BK$1,MAX(BK$2:BK248)+$AK249,"")</f>
        <v/>
      </c>
      <c r="BL249" s="30" t="str">
        <f>IF($T249=BL$1,MAX(BL$2:BL248)+$AK249,"")</f>
        <v/>
      </c>
      <c r="BM249" s="30" t="str">
        <f>IF($T249=BM$1,MAX(BM$2:BM248)+$AK249,"")</f>
        <v/>
      </c>
      <c r="BN249" s="30" t="str">
        <f>IF($T249=BN$1,MAX(BN$2:BN248)+$AK249,"")</f>
        <v/>
      </c>
      <c r="BO249" s="30" t="str">
        <f>IF($T249=BO$1,MAX(BO$2:BO248)+$AK249,"")</f>
        <v/>
      </c>
      <c r="BP249" s="30" t="str">
        <f>IF($T249=BP$1,MAX(BP$2:BP248)+$AK249,"")</f>
        <v/>
      </c>
      <c r="BQ249" s="30" t="str">
        <f>IF($T249=BQ$1,MAX(BQ$2:BQ248)+$AK249,"")</f>
        <v/>
      </c>
      <c r="BR249" s="30" t="str">
        <f>IF($T249=BR$1,MAX(BR$2:BR248)+$AK249,"")</f>
        <v/>
      </c>
      <c r="BS249" s="30" t="str">
        <f>IF($T249=BS$1,MAX(BS$2:BS248)+$AK249,"")</f>
        <v/>
      </c>
      <c r="BT249" s="30" t="str">
        <f>IF($T249=BT$1,MAX(BT$2:BT248)+$AK249,"")</f>
        <v/>
      </c>
    </row>
    <row r="250" spans="1:72" x14ac:dyDescent="0.2">
      <c r="A250" s="71">
        <f t="shared" si="314"/>
        <v>20911</v>
      </c>
      <c r="B250" s="23">
        <f t="shared" si="387"/>
        <v>0</v>
      </c>
      <c r="C250" s="29" t="str">
        <f t="shared" si="315"/>
        <v/>
      </c>
      <c r="K250" s="99"/>
      <c r="L250" s="31" t="str">
        <f t="shared" si="388"/>
        <v/>
      </c>
      <c r="M250" s="30" t="str">
        <f t="shared" si="316"/>
        <v/>
      </c>
      <c r="N250" s="32" t="str">
        <f t="shared" si="317"/>
        <v/>
      </c>
      <c r="O250" s="32" t="str">
        <f t="shared" si="318"/>
        <v/>
      </c>
      <c r="P250" s="33" t="str">
        <f t="shared" si="319"/>
        <v/>
      </c>
      <c r="R250" s="30" t="str">
        <f t="shared" si="320"/>
        <v/>
      </c>
      <c r="U250" s="30" t="str">
        <f t="shared" si="384"/>
        <v/>
      </c>
      <c r="V250" s="32" t="str">
        <f t="shared" si="321"/>
        <v/>
      </c>
      <c r="W250" s="32" t="str">
        <f t="shared" si="322"/>
        <v/>
      </c>
      <c r="X250" s="28">
        <f t="shared" si="323"/>
        <v>11</v>
      </c>
      <c r="Y250" s="29">
        <f t="shared" si="324"/>
        <v>33</v>
      </c>
      <c r="Z250" s="29">
        <f t="shared" si="325"/>
        <v>17</v>
      </c>
      <c r="AA250" s="35" t="str">
        <f t="shared" si="326"/>
        <v/>
      </c>
      <c r="AB250" s="35">
        <f t="shared" si="327"/>
        <v>8</v>
      </c>
      <c r="AC250" s="35">
        <f t="shared" si="328"/>
        <v>41597</v>
      </c>
      <c r="AD250" s="35">
        <f t="shared" si="329"/>
        <v>5199</v>
      </c>
      <c r="AE250" s="28">
        <f t="shared" si="14"/>
        <v>1</v>
      </c>
      <c r="AF250" s="29">
        <f t="shared" si="330"/>
        <v>26</v>
      </c>
      <c r="AG250" s="29">
        <f t="shared" si="331"/>
        <v>39</v>
      </c>
      <c r="AH250" s="35">
        <f t="shared" si="332"/>
        <v>0</v>
      </c>
      <c r="AI250" s="34">
        <f t="shared" si="385"/>
        <v>-5792</v>
      </c>
      <c r="AJ250" s="34">
        <f t="shared" si="386"/>
        <v>-40550</v>
      </c>
      <c r="AK250" s="30" t="str">
        <f t="shared" si="333"/>
        <v/>
      </c>
      <c r="AL250" s="35">
        <f t="shared" si="334"/>
        <v>0</v>
      </c>
      <c r="AM250" s="35">
        <f t="shared" si="335"/>
        <v>56</v>
      </c>
      <c r="AN250" s="35">
        <f t="shared" si="336"/>
        <v>56</v>
      </c>
      <c r="AO250" s="35">
        <f t="shared" si="337"/>
        <v>0</v>
      </c>
      <c r="AP250" s="35">
        <f t="shared" si="338"/>
        <v>20.577777777777779</v>
      </c>
      <c r="AQ250" s="35">
        <f t="shared" si="339"/>
        <v>0</v>
      </c>
      <c r="AR250" s="28">
        <f t="shared" si="20"/>
        <v>0</v>
      </c>
      <c r="AS250" s="29">
        <f t="shared" si="340"/>
        <v>0</v>
      </c>
      <c r="AT250" s="29">
        <f t="shared" si="341"/>
        <v>0</v>
      </c>
      <c r="AU250" s="35">
        <f t="shared" si="342"/>
        <v>-8</v>
      </c>
      <c r="AV250" s="28">
        <f t="shared" si="24"/>
        <v>-1</v>
      </c>
      <c r="AW250" s="29">
        <f t="shared" si="343"/>
        <v>59</v>
      </c>
      <c r="AX250" s="29">
        <f t="shared" si="344"/>
        <v>52</v>
      </c>
      <c r="AY250" s="35">
        <f t="shared" si="345"/>
        <v>-2</v>
      </c>
      <c r="AZ250" s="28">
        <f t="shared" si="28"/>
        <v>-1</v>
      </c>
      <c r="BA250" s="29">
        <f t="shared" si="346"/>
        <v>59</v>
      </c>
      <c r="BB250" s="29">
        <f t="shared" si="347"/>
        <v>58</v>
      </c>
      <c r="BC250" s="35">
        <f t="shared" si="348"/>
        <v>0</v>
      </c>
      <c r="BD250" s="30" t="str">
        <f>IF($T250=BD$1,MAX(BD$2:BD249)+$AK250,"")</f>
        <v/>
      </c>
      <c r="BE250" s="30" t="str">
        <f>IF($T250=BE$1,MAX(BE$2:BE249)+$AK250,"")</f>
        <v/>
      </c>
      <c r="BF250" s="30" t="str">
        <f>IF($T250=BF$1,MAX(BF$2:BF249)+$AK250,"")</f>
        <v/>
      </c>
      <c r="BG250" s="30" t="str">
        <f>IF($T250=BG$1,MAX(BG$2:BG249)+$AK250,"")</f>
        <v/>
      </c>
      <c r="BH250" s="30" t="str">
        <f>IF($T250=BH$1,MAX(BH$2:BH249)+$AK250,"")</f>
        <v/>
      </c>
      <c r="BI250" s="30" t="str">
        <f>IF($T250=BI$1,MAX(BI$2:BI249)+$AK250,"")</f>
        <v/>
      </c>
      <c r="BJ250" s="30" t="str">
        <f>IF($T250=BJ$1,MAX(BJ$2:BJ249)+$AK250,"")</f>
        <v/>
      </c>
      <c r="BK250" s="30" t="str">
        <f>IF($T250=BK$1,MAX(BK$2:BK249)+$AK250,"")</f>
        <v/>
      </c>
      <c r="BL250" s="30" t="str">
        <f>IF($T250=BL$1,MAX(BL$2:BL249)+$AK250,"")</f>
        <v/>
      </c>
      <c r="BM250" s="30" t="str">
        <f>IF($T250=BM$1,MAX(BM$2:BM249)+$AK250,"")</f>
        <v/>
      </c>
      <c r="BN250" s="30" t="str">
        <f>IF($T250=BN$1,MAX(BN$2:BN249)+$AK250,"")</f>
        <v/>
      </c>
      <c r="BO250" s="30" t="str">
        <f>IF($T250=BO$1,MAX(BO$2:BO249)+$AK250,"")</f>
        <v/>
      </c>
      <c r="BP250" s="30" t="str">
        <f>IF($T250=BP$1,MAX(BP$2:BP249)+$AK250,"")</f>
        <v/>
      </c>
      <c r="BQ250" s="30" t="str">
        <f>IF($T250=BQ$1,MAX(BQ$2:BQ249)+$AK250,"")</f>
        <v/>
      </c>
      <c r="BR250" s="30" t="str">
        <f>IF($T250=BR$1,MAX(BR$2:BR249)+$AK250,"")</f>
        <v/>
      </c>
      <c r="BS250" s="30" t="str">
        <f>IF($T250=BS$1,MAX(BS$2:BS249)+$AK250,"")</f>
        <v/>
      </c>
      <c r="BT250" s="30" t="str">
        <f>IF($T250=BT$1,MAX(BT$2:BT249)+$AK250,"")</f>
        <v/>
      </c>
    </row>
    <row r="251" spans="1:72" x14ac:dyDescent="0.2">
      <c r="A251" s="71">
        <f t="shared" si="314"/>
        <v>21011</v>
      </c>
      <c r="B251" s="23">
        <f t="shared" si="387"/>
        <v>0</v>
      </c>
      <c r="C251" s="29" t="str">
        <f t="shared" si="315"/>
        <v/>
      </c>
      <c r="K251" s="99"/>
      <c r="L251" s="31" t="str">
        <f t="shared" si="388"/>
        <v/>
      </c>
      <c r="M251" s="30" t="str">
        <f t="shared" si="316"/>
        <v/>
      </c>
      <c r="N251" s="32" t="str">
        <f t="shared" si="317"/>
        <v/>
      </c>
      <c r="O251" s="32" t="str">
        <f t="shared" si="318"/>
        <v/>
      </c>
      <c r="P251" s="33" t="str">
        <f t="shared" si="319"/>
        <v/>
      </c>
      <c r="R251" s="30" t="str">
        <f t="shared" si="320"/>
        <v/>
      </c>
      <c r="U251" s="30" t="str">
        <f t="shared" si="384"/>
        <v/>
      </c>
      <c r="V251" s="32" t="str">
        <f t="shared" si="321"/>
        <v/>
      </c>
      <c r="W251" s="32" t="str">
        <f t="shared" si="322"/>
        <v/>
      </c>
      <c r="X251" s="28">
        <f t="shared" si="323"/>
        <v>11</v>
      </c>
      <c r="Y251" s="29">
        <f t="shared" si="324"/>
        <v>33</v>
      </c>
      <c r="Z251" s="29">
        <f t="shared" si="325"/>
        <v>17</v>
      </c>
      <c r="AA251" s="35" t="str">
        <f t="shared" si="326"/>
        <v/>
      </c>
      <c r="AB251" s="35">
        <f t="shared" si="327"/>
        <v>8</v>
      </c>
      <c r="AC251" s="35">
        <f t="shared" si="328"/>
        <v>41597</v>
      </c>
      <c r="AD251" s="35">
        <f t="shared" si="329"/>
        <v>5199</v>
      </c>
      <c r="AE251" s="28">
        <f t="shared" si="14"/>
        <v>1</v>
      </c>
      <c r="AF251" s="29">
        <f t="shared" si="330"/>
        <v>26</v>
      </c>
      <c r="AG251" s="29">
        <f t="shared" si="331"/>
        <v>39</v>
      </c>
      <c r="AH251" s="35">
        <f t="shared" si="332"/>
        <v>0</v>
      </c>
      <c r="AI251" s="34">
        <f t="shared" si="385"/>
        <v>-5792</v>
      </c>
      <c r="AJ251" s="34">
        <f t="shared" si="386"/>
        <v>-40550</v>
      </c>
      <c r="AK251" s="30" t="str">
        <f t="shared" si="333"/>
        <v/>
      </c>
      <c r="AL251" s="35">
        <f t="shared" si="334"/>
        <v>0</v>
      </c>
      <c r="AM251" s="35">
        <f t="shared" si="335"/>
        <v>56</v>
      </c>
      <c r="AN251" s="35">
        <f t="shared" si="336"/>
        <v>56</v>
      </c>
      <c r="AO251" s="35">
        <f t="shared" si="337"/>
        <v>0</v>
      </c>
      <c r="AP251" s="35">
        <f t="shared" si="338"/>
        <v>20.577777777777779</v>
      </c>
      <c r="AQ251" s="35">
        <f t="shared" si="339"/>
        <v>0</v>
      </c>
      <c r="AR251" s="28">
        <f t="shared" si="20"/>
        <v>0</v>
      </c>
      <c r="AS251" s="29">
        <f t="shared" si="340"/>
        <v>0</v>
      </c>
      <c r="AT251" s="29">
        <f t="shared" si="341"/>
        <v>0</v>
      </c>
      <c r="AU251" s="35">
        <f t="shared" si="342"/>
        <v>-8</v>
      </c>
      <c r="AV251" s="28">
        <f t="shared" si="24"/>
        <v>-1</v>
      </c>
      <c r="AW251" s="29">
        <f t="shared" si="343"/>
        <v>59</v>
      </c>
      <c r="AX251" s="29">
        <f t="shared" si="344"/>
        <v>52</v>
      </c>
      <c r="AY251" s="35">
        <f t="shared" si="345"/>
        <v>-2</v>
      </c>
      <c r="AZ251" s="28">
        <f t="shared" si="28"/>
        <v>-1</v>
      </c>
      <c r="BA251" s="29">
        <f t="shared" si="346"/>
        <v>59</v>
      </c>
      <c r="BB251" s="29">
        <f t="shared" si="347"/>
        <v>58</v>
      </c>
      <c r="BC251" s="35">
        <f t="shared" si="348"/>
        <v>0</v>
      </c>
      <c r="BD251" s="30" t="str">
        <f>IF($T251=BD$1,MAX(BD$2:BD250)+$AK251,"")</f>
        <v/>
      </c>
      <c r="BE251" s="30" t="str">
        <f>IF($T251=BE$1,MAX(BE$2:BE250)+$AK251,"")</f>
        <v/>
      </c>
      <c r="BF251" s="30" t="str">
        <f>IF($T251=BF$1,MAX(BF$2:BF250)+$AK251,"")</f>
        <v/>
      </c>
      <c r="BG251" s="30" t="str">
        <f>IF($T251=BG$1,MAX(BG$2:BG250)+$AK251,"")</f>
        <v/>
      </c>
      <c r="BH251" s="30" t="str">
        <f>IF($T251=BH$1,MAX(BH$2:BH250)+$AK251,"")</f>
        <v/>
      </c>
      <c r="BI251" s="30" t="str">
        <f>IF($T251=BI$1,MAX(BI$2:BI250)+$AK251,"")</f>
        <v/>
      </c>
      <c r="BJ251" s="30" t="str">
        <f>IF($T251=BJ$1,MAX(BJ$2:BJ250)+$AK251,"")</f>
        <v/>
      </c>
      <c r="BK251" s="30" t="str">
        <f>IF($T251=BK$1,MAX(BK$2:BK250)+$AK251,"")</f>
        <v/>
      </c>
      <c r="BL251" s="30" t="str">
        <f>IF($T251=BL$1,MAX(BL$2:BL250)+$AK251,"")</f>
        <v/>
      </c>
      <c r="BM251" s="30" t="str">
        <f>IF($T251=BM$1,MAX(BM$2:BM250)+$AK251,"")</f>
        <v/>
      </c>
      <c r="BN251" s="30" t="str">
        <f>IF($T251=BN$1,MAX(BN$2:BN250)+$AK251,"")</f>
        <v/>
      </c>
      <c r="BO251" s="30" t="str">
        <f>IF($T251=BO$1,MAX(BO$2:BO250)+$AK251,"")</f>
        <v/>
      </c>
      <c r="BP251" s="30" t="str">
        <f>IF($T251=BP$1,MAX(BP$2:BP250)+$AK251,"")</f>
        <v/>
      </c>
      <c r="BQ251" s="30" t="str">
        <f>IF($T251=BQ$1,MAX(BQ$2:BQ250)+$AK251,"")</f>
        <v/>
      </c>
      <c r="BR251" s="30" t="str">
        <f>IF($T251=BR$1,MAX(BR$2:BR250)+$AK251,"")</f>
        <v/>
      </c>
      <c r="BS251" s="30" t="str">
        <f>IF($T251=BS$1,MAX(BS$2:BS250)+$AK251,"")</f>
        <v/>
      </c>
      <c r="BT251" s="30" t="str">
        <f>IF($T251=BT$1,MAX(BT$2:BT250)+$AK251,"")</f>
        <v/>
      </c>
    </row>
    <row r="252" spans="1:72" x14ac:dyDescent="0.2">
      <c r="A252" s="71">
        <f t="shared" si="314"/>
        <v>21111</v>
      </c>
      <c r="B252" s="23">
        <f t="shared" si="387"/>
        <v>0</v>
      </c>
      <c r="C252" s="29" t="str">
        <f t="shared" si="315"/>
        <v/>
      </c>
      <c r="K252" s="99"/>
      <c r="L252" s="31" t="str">
        <f t="shared" si="388"/>
        <v/>
      </c>
      <c r="M252" s="30" t="str">
        <f t="shared" si="316"/>
        <v/>
      </c>
      <c r="N252" s="32" t="str">
        <f t="shared" si="317"/>
        <v/>
      </c>
      <c r="O252" s="32" t="str">
        <f t="shared" si="318"/>
        <v/>
      </c>
      <c r="P252" s="33" t="str">
        <f t="shared" si="319"/>
        <v/>
      </c>
      <c r="R252" s="30" t="str">
        <f t="shared" si="320"/>
        <v/>
      </c>
      <c r="U252" s="30" t="str">
        <f t="shared" si="384"/>
        <v/>
      </c>
      <c r="V252" s="32" t="str">
        <f t="shared" si="321"/>
        <v/>
      </c>
      <c r="W252" s="32" t="str">
        <f t="shared" si="322"/>
        <v/>
      </c>
      <c r="X252" s="28">
        <f t="shared" si="323"/>
        <v>11</v>
      </c>
      <c r="Y252" s="29">
        <f t="shared" si="324"/>
        <v>33</v>
      </c>
      <c r="Z252" s="29">
        <f t="shared" si="325"/>
        <v>17</v>
      </c>
      <c r="AA252" s="35" t="str">
        <f t="shared" si="326"/>
        <v/>
      </c>
      <c r="AB252" s="35">
        <f t="shared" si="327"/>
        <v>8</v>
      </c>
      <c r="AC252" s="35">
        <f t="shared" si="328"/>
        <v>41597</v>
      </c>
      <c r="AD252" s="35">
        <f t="shared" si="329"/>
        <v>5199</v>
      </c>
      <c r="AE252" s="28">
        <f t="shared" si="14"/>
        <v>1</v>
      </c>
      <c r="AF252" s="29">
        <f t="shared" si="330"/>
        <v>26</v>
      </c>
      <c r="AG252" s="29">
        <f t="shared" si="331"/>
        <v>39</v>
      </c>
      <c r="AH252" s="35">
        <f t="shared" si="332"/>
        <v>0</v>
      </c>
      <c r="AI252" s="34">
        <f t="shared" si="385"/>
        <v>-5792</v>
      </c>
      <c r="AJ252" s="34">
        <f t="shared" si="386"/>
        <v>-40550</v>
      </c>
      <c r="AK252" s="30" t="str">
        <f t="shared" si="333"/>
        <v/>
      </c>
      <c r="AL252" s="35">
        <f t="shared" si="334"/>
        <v>0</v>
      </c>
      <c r="AM252" s="35">
        <f t="shared" si="335"/>
        <v>56</v>
      </c>
      <c r="AN252" s="35">
        <f t="shared" si="336"/>
        <v>56</v>
      </c>
      <c r="AO252" s="35">
        <f t="shared" si="337"/>
        <v>0</v>
      </c>
      <c r="AP252" s="35">
        <f t="shared" si="338"/>
        <v>20.577777777777779</v>
      </c>
      <c r="AQ252" s="35">
        <f t="shared" si="339"/>
        <v>0</v>
      </c>
      <c r="AR252" s="28">
        <f t="shared" si="20"/>
        <v>0</v>
      </c>
      <c r="AS252" s="29">
        <f t="shared" si="340"/>
        <v>0</v>
      </c>
      <c r="AT252" s="29">
        <f t="shared" si="341"/>
        <v>0</v>
      </c>
      <c r="AU252" s="35">
        <f t="shared" si="342"/>
        <v>-8</v>
      </c>
      <c r="AV252" s="28">
        <f t="shared" si="24"/>
        <v>-1</v>
      </c>
      <c r="AW252" s="29">
        <f t="shared" si="343"/>
        <v>59</v>
      </c>
      <c r="AX252" s="29">
        <f t="shared" si="344"/>
        <v>52</v>
      </c>
      <c r="AY252" s="35">
        <f t="shared" si="345"/>
        <v>-2</v>
      </c>
      <c r="AZ252" s="28">
        <f t="shared" si="28"/>
        <v>-1</v>
      </c>
      <c r="BA252" s="29">
        <f t="shared" si="346"/>
        <v>59</v>
      </c>
      <c r="BB252" s="29">
        <f t="shared" si="347"/>
        <v>58</v>
      </c>
      <c r="BC252" s="35">
        <f t="shared" si="348"/>
        <v>0</v>
      </c>
      <c r="BD252" s="30" t="str">
        <f>IF($T252=BD$1,MAX(BD$2:BD251)+$AK252,"")</f>
        <v/>
      </c>
      <c r="BE252" s="30" t="str">
        <f>IF($T252=BE$1,MAX(BE$2:BE251)+$AK252,"")</f>
        <v/>
      </c>
      <c r="BF252" s="30" t="str">
        <f>IF($T252=BF$1,MAX(BF$2:BF251)+$AK252,"")</f>
        <v/>
      </c>
      <c r="BG252" s="30" t="str">
        <f>IF($T252=BG$1,MAX(BG$2:BG251)+$AK252,"")</f>
        <v/>
      </c>
      <c r="BH252" s="30" t="str">
        <f>IF($T252=BH$1,MAX(BH$2:BH251)+$AK252,"")</f>
        <v/>
      </c>
      <c r="BI252" s="30" t="str">
        <f>IF($T252=BI$1,MAX(BI$2:BI251)+$AK252,"")</f>
        <v/>
      </c>
      <c r="BJ252" s="30" t="str">
        <f>IF($T252=BJ$1,MAX(BJ$2:BJ251)+$AK252,"")</f>
        <v/>
      </c>
      <c r="BK252" s="30" t="str">
        <f>IF($T252=BK$1,MAX(BK$2:BK251)+$AK252,"")</f>
        <v/>
      </c>
      <c r="BL252" s="30" t="str">
        <f>IF($T252=BL$1,MAX(BL$2:BL251)+$AK252,"")</f>
        <v/>
      </c>
      <c r="BM252" s="30" t="str">
        <f>IF($T252=BM$1,MAX(BM$2:BM251)+$AK252,"")</f>
        <v/>
      </c>
      <c r="BN252" s="30" t="str">
        <f>IF($T252=BN$1,MAX(BN$2:BN251)+$AK252,"")</f>
        <v/>
      </c>
      <c r="BO252" s="30" t="str">
        <f>IF($T252=BO$1,MAX(BO$2:BO251)+$AK252,"")</f>
        <v/>
      </c>
      <c r="BP252" s="30" t="str">
        <f>IF($T252=BP$1,MAX(BP$2:BP251)+$AK252,"")</f>
        <v/>
      </c>
      <c r="BQ252" s="30" t="str">
        <f>IF($T252=BQ$1,MAX(BQ$2:BQ251)+$AK252,"")</f>
        <v/>
      </c>
      <c r="BR252" s="30" t="str">
        <f>IF($T252=BR$1,MAX(BR$2:BR251)+$AK252,"")</f>
        <v/>
      </c>
      <c r="BS252" s="30" t="str">
        <f>IF($T252=BS$1,MAX(BS$2:BS251)+$AK252,"")</f>
        <v/>
      </c>
      <c r="BT252" s="30" t="str">
        <f>IF($T252=BT$1,MAX(BT$2:BT251)+$AK252,"")</f>
        <v/>
      </c>
    </row>
    <row r="253" spans="1:72" x14ac:dyDescent="0.2">
      <c r="A253" s="71">
        <f t="shared" si="314"/>
        <v>21211</v>
      </c>
      <c r="B253" s="23">
        <f t="shared" si="387"/>
        <v>0</v>
      </c>
      <c r="C253" s="29" t="str">
        <f t="shared" si="315"/>
        <v/>
      </c>
      <c r="K253" s="99"/>
      <c r="L253" s="31" t="str">
        <f t="shared" si="388"/>
        <v/>
      </c>
      <c r="M253" s="30" t="str">
        <f t="shared" si="316"/>
        <v/>
      </c>
      <c r="N253" s="32" t="str">
        <f t="shared" si="317"/>
        <v/>
      </c>
      <c r="O253" s="32" t="str">
        <f t="shared" si="318"/>
        <v/>
      </c>
      <c r="P253" s="33" t="str">
        <f t="shared" si="319"/>
        <v/>
      </c>
      <c r="R253" s="30" t="str">
        <f t="shared" si="320"/>
        <v/>
      </c>
      <c r="U253" s="30" t="str">
        <f t="shared" si="384"/>
        <v/>
      </c>
      <c r="V253" s="32" t="str">
        <f t="shared" si="321"/>
        <v/>
      </c>
      <c r="W253" s="32" t="str">
        <f t="shared" si="322"/>
        <v/>
      </c>
      <c r="X253" s="28">
        <f t="shared" si="323"/>
        <v>11</v>
      </c>
      <c r="Y253" s="29">
        <f t="shared" si="324"/>
        <v>33</v>
      </c>
      <c r="Z253" s="29">
        <f t="shared" si="325"/>
        <v>17</v>
      </c>
      <c r="AA253" s="35" t="str">
        <f t="shared" si="326"/>
        <v/>
      </c>
      <c r="AB253" s="35">
        <f t="shared" si="327"/>
        <v>8</v>
      </c>
      <c r="AC253" s="35">
        <f t="shared" si="328"/>
        <v>41597</v>
      </c>
      <c r="AD253" s="35">
        <f t="shared" si="329"/>
        <v>5199</v>
      </c>
      <c r="AE253" s="28">
        <f t="shared" si="14"/>
        <v>1</v>
      </c>
      <c r="AF253" s="29">
        <f t="shared" si="330"/>
        <v>26</v>
      </c>
      <c r="AG253" s="29">
        <f t="shared" si="331"/>
        <v>39</v>
      </c>
      <c r="AH253" s="35">
        <f t="shared" si="332"/>
        <v>0</v>
      </c>
      <c r="AI253" s="34">
        <f t="shared" si="385"/>
        <v>-5792</v>
      </c>
      <c r="AJ253" s="34">
        <f t="shared" si="386"/>
        <v>-40550</v>
      </c>
      <c r="AK253" s="30" t="str">
        <f t="shared" si="333"/>
        <v/>
      </c>
      <c r="AL253" s="35">
        <f t="shared" si="334"/>
        <v>0</v>
      </c>
      <c r="AM253" s="35">
        <f t="shared" si="335"/>
        <v>56</v>
      </c>
      <c r="AN253" s="35">
        <f t="shared" si="336"/>
        <v>56</v>
      </c>
      <c r="AO253" s="35">
        <f t="shared" si="337"/>
        <v>0</v>
      </c>
      <c r="AP253" s="35">
        <f t="shared" si="338"/>
        <v>20.577777777777779</v>
      </c>
      <c r="AQ253" s="35">
        <f t="shared" si="339"/>
        <v>0</v>
      </c>
      <c r="AR253" s="28">
        <f t="shared" si="20"/>
        <v>0</v>
      </c>
      <c r="AS253" s="29">
        <f t="shared" si="340"/>
        <v>0</v>
      </c>
      <c r="AT253" s="29">
        <f t="shared" si="341"/>
        <v>0</v>
      </c>
      <c r="AU253" s="35">
        <f t="shared" si="342"/>
        <v>-8</v>
      </c>
      <c r="AV253" s="28">
        <f t="shared" si="24"/>
        <v>-1</v>
      </c>
      <c r="AW253" s="29">
        <f t="shared" si="343"/>
        <v>59</v>
      </c>
      <c r="AX253" s="29">
        <f t="shared" si="344"/>
        <v>52</v>
      </c>
      <c r="AY253" s="35">
        <f t="shared" si="345"/>
        <v>-2</v>
      </c>
      <c r="AZ253" s="28">
        <f t="shared" si="28"/>
        <v>-1</v>
      </c>
      <c r="BA253" s="29">
        <f t="shared" si="346"/>
        <v>59</v>
      </c>
      <c r="BB253" s="29">
        <f t="shared" si="347"/>
        <v>58</v>
      </c>
      <c r="BC253" s="35">
        <f t="shared" si="348"/>
        <v>0</v>
      </c>
      <c r="BD253" s="30" t="str">
        <f>IF($T253=BD$1,MAX(BD$2:BD252)+$AK253,"")</f>
        <v/>
      </c>
      <c r="BE253" s="30" t="str">
        <f>IF($T253=BE$1,MAX(BE$2:BE252)+$AK253,"")</f>
        <v/>
      </c>
      <c r="BF253" s="30" t="str">
        <f>IF($T253=BF$1,MAX(BF$2:BF252)+$AK253,"")</f>
        <v/>
      </c>
      <c r="BG253" s="30" t="str">
        <f>IF($T253=BG$1,MAX(BG$2:BG252)+$AK253,"")</f>
        <v/>
      </c>
      <c r="BH253" s="30" t="str">
        <f>IF($T253=BH$1,MAX(BH$2:BH252)+$AK253,"")</f>
        <v/>
      </c>
      <c r="BI253" s="30" t="str">
        <f>IF($T253=BI$1,MAX(BI$2:BI252)+$AK253,"")</f>
        <v/>
      </c>
      <c r="BJ253" s="30" t="str">
        <f>IF($T253=BJ$1,MAX(BJ$2:BJ252)+$AK253,"")</f>
        <v/>
      </c>
      <c r="BK253" s="30" t="str">
        <f>IF($T253=BK$1,MAX(BK$2:BK252)+$AK253,"")</f>
        <v/>
      </c>
      <c r="BL253" s="30" t="str">
        <f>IF($T253=BL$1,MAX(BL$2:BL252)+$AK253,"")</f>
        <v/>
      </c>
      <c r="BM253" s="30" t="str">
        <f>IF($T253=BM$1,MAX(BM$2:BM252)+$AK253,"")</f>
        <v/>
      </c>
      <c r="BN253" s="30" t="str">
        <f>IF($T253=BN$1,MAX(BN$2:BN252)+$AK253,"")</f>
        <v/>
      </c>
      <c r="BO253" s="30" t="str">
        <f>IF($T253=BO$1,MAX(BO$2:BO252)+$AK253,"")</f>
        <v/>
      </c>
      <c r="BP253" s="30" t="str">
        <f>IF($T253=BP$1,MAX(BP$2:BP252)+$AK253,"")</f>
        <v/>
      </c>
      <c r="BQ253" s="30" t="str">
        <f>IF($T253=BQ$1,MAX(BQ$2:BQ252)+$AK253,"")</f>
        <v/>
      </c>
      <c r="BR253" s="30" t="str">
        <f>IF($T253=BR$1,MAX(BR$2:BR252)+$AK253,"")</f>
        <v/>
      </c>
      <c r="BS253" s="30" t="str">
        <f>IF($T253=BS$1,MAX(BS$2:BS252)+$AK253,"")</f>
        <v/>
      </c>
      <c r="BT253" s="30" t="str">
        <f>IF($T253=BT$1,MAX(BT$2:BT252)+$AK253,"")</f>
        <v/>
      </c>
    </row>
    <row r="254" spans="1:72" x14ac:dyDescent="0.2">
      <c r="A254" s="71">
        <f t="shared" si="314"/>
        <v>21311</v>
      </c>
      <c r="B254" s="23">
        <f t="shared" si="387"/>
        <v>0</v>
      </c>
      <c r="C254" s="29" t="str">
        <f t="shared" si="315"/>
        <v/>
      </c>
      <c r="K254" s="99"/>
      <c r="L254" s="31" t="str">
        <f t="shared" si="388"/>
        <v/>
      </c>
      <c r="M254" s="30" t="str">
        <f t="shared" si="316"/>
        <v/>
      </c>
      <c r="N254" s="32" t="str">
        <f t="shared" si="317"/>
        <v/>
      </c>
      <c r="O254" s="32" t="str">
        <f t="shared" si="318"/>
        <v/>
      </c>
      <c r="P254" s="33" t="str">
        <f t="shared" si="319"/>
        <v/>
      </c>
      <c r="R254" s="30" t="str">
        <f t="shared" si="320"/>
        <v/>
      </c>
      <c r="U254" s="30" t="str">
        <f t="shared" si="384"/>
        <v/>
      </c>
      <c r="V254" s="32" t="str">
        <f t="shared" si="321"/>
        <v/>
      </c>
      <c r="W254" s="32" t="str">
        <f t="shared" si="322"/>
        <v/>
      </c>
      <c r="X254" s="28">
        <f t="shared" si="323"/>
        <v>11</v>
      </c>
      <c r="Y254" s="29">
        <f t="shared" si="324"/>
        <v>33</v>
      </c>
      <c r="Z254" s="29">
        <f t="shared" si="325"/>
        <v>17</v>
      </c>
      <c r="AA254" s="35" t="str">
        <f t="shared" si="326"/>
        <v/>
      </c>
      <c r="AB254" s="35">
        <f t="shared" si="327"/>
        <v>8</v>
      </c>
      <c r="AC254" s="35">
        <f t="shared" si="328"/>
        <v>41597</v>
      </c>
      <c r="AD254" s="35">
        <f t="shared" si="329"/>
        <v>5199</v>
      </c>
      <c r="AE254" s="28">
        <f t="shared" si="14"/>
        <v>1</v>
      </c>
      <c r="AF254" s="29">
        <f t="shared" si="330"/>
        <v>26</v>
      </c>
      <c r="AG254" s="29">
        <f t="shared" si="331"/>
        <v>39</v>
      </c>
      <c r="AH254" s="35">
        <f t="shared" si="332"/>
        <v>0</v>
      </c>
      <c r="AI254" s="34">
        <f t="shared" si="385"/>
        <v>-5792</v>
      </c>
      <c r="AJ254" s="34">
        <f t="shared" si="386"/>
        <v>-40550</v>
      </c>
      <c r="AK254" s="30" t="str">
        <f t="shared" si="333"/>
        <v/>
      </c>
      <c r="AL254" s="35">
        <f t="shared" si="334"/>
        <v>0</v>
      </c>
      <c r="AM254" s="35">
        <f t="shared" si="335"/>
        <v>56</v>
      </c>
      <c r="AN254" s="35">
        <f t="shared" si="336"/>
        <v>56</v>
      </c>
      <c r="AO254" s="35">
        <f t="shared" si="337"/>
        <v>0</v>
      </c>
      <c r="AP254" s="35">
        <f t="shared" si="338"/>
        <v>20.577777777777779</v>
      </c>
      <c r="AQ254" s="35">
        <f t="shared" si="339"/>
        <v>0</v>
      </c>
      <c r="AR254" s="28">
        <f t="shared" si="20"/>
        <v>0</v>
      </c>
      <c r="AS254" s="29">
        <f t="shared" si="340"/>
        <v>0</v>
      </c>
      <c r="AT254" s="29">
        <f t="shared" si="341"/>
        <v>0</v>
      </c>
      <c r="AU254" s="35">
        <f t="shared" si="342"/>
        <v>-8</v>
      </c>
      <c r="AV254" s="28">
        <f t="shared" si="24"/>
        <v>-1</v>
      </c>
      <c r="AW254" s="29">
        <f t="shared" si="343"/>
        <v>59</v>
      </c>
      <c r="AX254" s="29">
        <f t="shared" si="344"/>
        <v>52</v>
      </c>
      <c r="AY254" s="35">
        <f t="shared" si="345"/>
        <v>-2</v>
      </c>
      <c r="AZ254" s="28">
        <f t="shared" si="28"/>
        <v>-1</v>
      </c>
      <c r="BA254" s="29">
        <f t="shared" si="346"/>
        <v>59</v>
      </c>
      <c r="BB254" s="29">
        <f t="shared" si="347"/>
        <v>58</v>
      </c>
      <c r="BC254" s="35">
        <f t="shared" si="348"/>
        <v>0</v>
      </c>
      <c r="BD254" s="30" t="str">
        <f>IF($T254=BD$1,MAX(BD$2:BD253)+$AK254,"")</f>
        <v/>
      </c>
      <c r="BE254" s="30" t="str">
        <f>IF($T254=BE$1,MAX(BE$2:BE253)+$AK254,"")</f>
        <v/>
      </c>
      <c r="BF254" s="30" t="str">
        <f>IF($T254=BF$1,MAX(BF$2:BF253)+$AK254,"")</f>
        <v/>
      </c>
      <c r="BG254" s="30" t="str">
        <f>IF($T254=BG$1,MAX(BG$2:BG253)+$AK254,"")</f>
        <v/>
      </c>
      <c r="BH254" s="30" t="str">
        <f>IF($T254=BH$1,MAX(BH$2:BH253)+$AK254,"")</f>
        <v/>
      </c>
      <c r="BI254" s="30" t="str">
        <f>IF($T254=BI$1,MAX(BI$2:BI253)+$AK254,"")</f>
        <v/>
      </c>
      <c r="BJ254" s="30" t="str">
        <f>IF($T254=BJ$1,MAX(BJ$2:BJ253)+$AK254,"")</f>
        <v/>
      </c>
      <c r="BK254" s="30" t="str">
        <f>IF($T254=BK$1,MAX(BK$2:BK253)+$AK254,"")</f>
        <v/>
      </c>
      <c r="BL254" s="30" t="str">
        <f>IF($T254=BL$1,MAX(BL$2:BL253)+$AK254,"")</f>
        <v/>
      </c>
      <c r="BM254" s="30" t="str">
        <f>IF($T254=BM$1,MAX(BM$2:BM253)+$AK254,"")</f>
        <v/>
      </c>
      <c r="BN254" s="30" t="str">
        <f>IF($T254=BN$1,MAX(BN$2:BN253)+$AK254,"")</f>
        <v/>
      </c>
      <c r="BO254" s="30" t="str">
        <f>IF($T254=BO$1,MAX(BO$2:BO253)+$AK254,"")</f>
        <v/>
      </c>
      <c r="BP254" s="30" t="str">
        <f>IF($T254=BP$1,MAX(BP$2:BP253)+$AK254,"")</f>
        <v/>
      </c>
      <c r="BQ254" s="30" t="str">
        <f>IF($T254=BQ$1,MAX(BQ$2:BQ253)+$AK254,"")</f>
        <v/>
      </c>
      <c r="BR254" s="30" t="str">
        <f>IF($T254=BR$1,MAX(BR$2:BR253)+$AK254,"")</f>
        <v/>
      </c>
      <c r="BS254" s="30" t="str">
        <f>IF($T254=BS$1,MAX(BS$2:BS253)+$AK254,"")</f>
        <v/>
      </c>
      <c r="BT254" s="30" t="str">
        <f>IF($T254=BT$1,MAX(BT$2:BT253)+$AK254,"")</f>
        <v/>
      </c>
    </row>
    <row r="255" spans="1:72" x14ac:dyDescent="0.2">
      <c r="A255" s="71">
        <f t="shared" si="314"/>
        <v>21411</v>
      </c>
      <c r="B255" s="23">
        <f t="shared" si="387"/>
        <v>0</v>
      </c>
      <c r="C255" s="29" t="str">
        <f t="shared" si="315"/>
        <v/>
      </c>
      <c r="K255" s="99"/>
      <c r="L255" s="31" t="str">
        <f t="shared" si="388"/>
        <v/>
      </c>
      <c r="M255" s="30" t="str">
        <f t="shared" si="316"/>
        <v/>
      </c>
      <c r="N255" s="32" t="str">
        <f t="shared" si="317"/>
        <v/>
      </c>
      <c r="O255" s="32" t="str">
        <f t="shared" si="318"/>
        <v/>
      </c>
      <c r="P255" s="33" t="str">
        <f t="shared" si="319"/>
        <v/>
      </c>
      <c r="R255" s="30" t="str">
        <f t="shared" si="320"/>
        <v/>
      </c>
      <c r="U255" s="30" t="str">
        <f t="shared" si="384"/>
        <v/>
      </c>
      <c r="V255" s="32" t="str">
        <f t="shared" si="321"/>
        <v/>
      </c>
      <c r="W255" s="32" t="str">
        <f t="shared" si="322"/>
        <v/>
      </c>
      <c r="X255" s="28">
        <f t="shared" si="323"/>
        <v>11</v>
      </c>
      <c r="Y255" s="29">
        <f t="shared" si="324"/>
        <v>33</v>
      </c>
      <c r="Z255" s="29">
        <f t="shared" si="325"/>
        <v>17</v>
      </c>
      <c r="AA255" s="35" t="str">
        <f t="shared" si="326"/>
        <v/>
      </c>
      <c r="AB255" s="35">
        <f t="shared" si="327"/>
        <v>8</v>
      </c>
      <c r="AC255" s="35">
        <f t="shared" si="328"/>
        <v>41597</v>
      </c>
      <c r="AD255" s="35">
        <f t="shared" si="329"/>
        <v>5199</v>
      </c>
      <c r="AE255" s="28">
        <f t="shared" si="14"/>
        <v>1</v>
      </c>
      <c r="AF255" s="29">
        <f t="shared" si="330"/>
        <v>26</v>
      </c>
      <c r="AG255" s="29">
        <f t="shared" si="331"/>
        <v>39</v>
      </c>
      <c r="AH255" s="35">
        <f t="shared" si="332"/>
        <v>0</v>
      </c>
      <c r="AI255" s="34">
        <f t="shared" si="385"/>
        <v>-5792</v>
      </c>
      <c r="AJ255" s="34">
        <f t="shared" si="386"/>
        <v>-40550</v>
      </c>
      <c r="AK255" s="30" t="str">
        <f t="shared" si="333"/>
        <v/>
      </c>
      <c r="AL255" s="35">
        <f t="shared" si="334"/>
        <v>0</v>
      </c>
      <c r="AM255" s="35">
        <f t="shared" si="335"/>
        <v>56</v>
      </c>
      <c r="AN255" s="35">
        <f t="shared" si="336"/>
        <v>56</v>
      </c>
      <c r="AO255" s="35">
        <f t="shared" si="337"/>
        <v>0</v>
      </c>
      <c r="AP255" s="35">
        <f t="shared" si="338"/>
        <v>20.577777777777779</v>
      </c>
      <c r="AQ255" s="35">
        <f t="shared" si="339"/>
        <v>0</v>
      </c>
      <c r="AR255" s="28">
        <f t="shared" si="20"/>
        <v>0</v>
      </c>
      <c r="AS255" s="29">
        <f t="shared" si="340"/>
        <v>0</v>
      </c>
      <c r="AT255" s="29">
        <f t="shared" si="341"/>
        <v>0</v>
      </c>
      <c r="AU255" s="35">
        <f t="shared" si="342"/>
        <v>-8</v>
      </c>
      <c r="AV255" s="28">
        <f t="shared" si="24"/>
        <v>-1</v>
      </c>
      <c r="AW255" s="29">
        <f t="shared" si="343"/>
        <v>59</v>
      </c>
      <c r="AX255" s="29">
        <f t="shared" si="344"/>
        <v>52</v>
      </c>
      <c r="AY255" s="35">
        <f t="shared" si="345"/>
        <v>-2</v>
      </c>
      <c r="AZ255" s="28">
        <f t="shared" si="28"/>
        <v>-1</v>
      </c>
      <c r="BA255" s="29">
        <f t="shared" si="346"/>
        <v>59</v>
      </c>
      <c r="BB255" s="29">
        <f t="shared" si="347"/>
        <v>58</v>
      </c>
      <c r="BC255" s="35">
        <f t="shared" si="348"/>
        <v>0</v>
      </c>
      <c r="BD255" s="30" t="str">
        <f>IF($T255=BD$1,MAX(BD$2:BD254)+$AK255,"")</f>
        <v/>
      </c>
      <c r="BE255" s="30" t="str">
        <f>IF($T255=BE$1,MAX(BE$2:BE254)+$AK255,"")</f>
        <v/>
      </c>
      <c r="BF255" s="30" t="str">
        <f>IF($T255=BF$1,MAX(BF$2:BF254)+$AK255,"")</f>
        <v/>
      </c>
      <c r="BG255" s="30" t="str">
        <f>IF($T255=BG$1,MAX(BG$2:BG254)+$AK255,"")</f>
        <v/>
      </c>
      <c r="BH255" s="30" t="str">
        <f>IF($T255=BH$1,MAX(BH$2:BH254)+$AK255,"")</f>
        <v/>
      </c>
      <c r="BI255" s="30" t="str">
        <f>IF($T255=BI$1,MAX(BI$2:BI254)+$AK255,"")</f>
        <v/>
      </c>
      <c r="BJ255" s="30" t="str">
        <f>IF($T255=BJ$1,MAX(BJ$2:BJ254)+$AK255,"")</f>
        <v/>
      </c>
      <c r="BK255" s="30" t="str">
        <f>IF($T255=BK$1,MAX(BK$2:BK254)+$AK255,"")</f>
        <v/>
      </c>
      <c r="BL255" s="30" t="str">
        <f>IF($T255=BL$1,MAX(BL$2:BL254)+$AK255,"")</f>
        <v/>
      </c>
      <c r="BM255" s="30" t="str">
        <f>IF($T255=BM$1,MAX(BM$2:BM254)+$AK255,"")</f>
        <v/>
      </c>
      <c r="BN255" s="30" t="str">
        <f>IF($T255=BN$1,MAX(BN$2:BN254)+$AK255,"")</f>
        <v/>
      </c>
      <c r="BO255" s="30" t="str">
        <f>IF($T255=BO$1,MAX(BO$2:BO254)+$AK255,"")</f>
        <v/>
      </c>
      <c r="BP255" s="30" t="str">
        <f>IF($T255=BP$1,MAX(BP$2:BP254)+$AK255,"")</f>
        <v/>
      </c>
      <c r="BQ255" s="30" t="str">
        <f>IF($T255=BQ$1,MAX(BQ$2:BQ254)+$AK255,"")</f>
        <v/>
      </c>
      <c r="BR255" s="30" t="str">
        <f>IF($T255=BR$1,MAX(BR$2:BR254)+$AK255,"")</f>
        <v/>
      </c>
      <c r="BS255" s="30" t="str">
        <f>IF($T255=BS$1,MAX(BS$2:BS254)+$AK255,"")</f>
        <v/>
      </c>
      <c r="BT255" s="30" t="str">
        <f>IF($T255=BT$1,MAX(BT$2:BT254)+$AK255,"")</f>
        <v/>
      </c>
    </row>
    <row r="256" spans="1:72" x14ac:dyDescent="0.2">
      <c r="A256" s="71">
        <f t="shared" si="314"/>
        <v>21511</v>
      </c>
      <c r="B256" s="23">
        <f t="shared" si="387"/>
        <v>0</v>
      </c>
      <c r="C256" s="29" t="str">
        <f t="shared" si="315"/>
        <v/>
      </c>
      <c r="K256" s="99"/>
      <c r="L256" s="31" t="str">
        <f t="shared" si="388"/>
        <v/>
      </c>
      <c r="M256" s="30" t="str">
        <f t="shared" si="316"/>
        <v/>
      </c>
      <c r="N256" s="32" t="str">
        <f t="shared" si="317"/>
        <v/>
      </c>
      <c r="O256" s="32" t="str">
        <f t="shared" si="318"/>
        <v/>
      </c>
      <c r="P256" s="33" t="str">
        <f t="shared" si="319"/>
        <v/>
      </c>
      <c r="R256" s="30" t="str">
        <f t="shared" si="320"/>
        <v/>
      </c>
      <c r="U256" s="30" t="str">
        <f>IF(L256="l",U255,(IF(L256="s","",(IF(L256="r","",(IF(L256="k","",(IF(L256="b","",(IF(L256="g","",(IF(L256="","")))))))))))))</f>
        <v/>
      </c>
      <c r="V256" s="32" t="str">
        <f t="shared" si="321"/>
        <v/>
      </c>
      <c r="W256" s="32" t="str">
        <f t="shared" si="322"/>
        <v/>
      </c>
      <c r="X256" s="28">
        <f t="shared" si="323"/>
        <v>11</v>
      </c>
      <c r="Y256" s="29">
        <f t="shared" si="324"/>
        <v>33</v>
      </c>
      <c r="Z256" s="29">
        <f t="shared" si="325"/>
        <v>17</v>
      </c>
      <c r="AA256" s="35" t="str">
        <f t="shared" si="326"/>
        <v/>
      </c>
      <c r="AB256" s="35">
        <f t="shared" si="327"/>
        <v>8</v>
      </c>
      <c r="AC256" s="35">
        <f t="shared" si="328"/>
        <v>41597</v>
      </c>
      <c r="AD256" s="35">
        <f t="shared" si="329"/>
        <v>5199</v>
      </c>
      <c r="AE256" s="28">
        <f t="shared" si="14"/>
        <v>1</v>
      </c>
      <c r="AF256" s="29">
        <f t="shared" si="330"/>
        <v>26</v>
      </c>
      <c r="AG256" s="29">
        <f t="shared" si="331"/>
        <v>39</v>
      </c>
      <c r="AH256" s="35">
        <f t="shared" si="332"/>
        <v>0</v>
      </c>
      <c r="AI256" s="34">
        <f t="shared" si="385"/>
        <v>-5792</v>
      </c>
      <c r="AJ256" s="34">
        <f t="shared" si="386"/>
        <v>-40550</v>
      </c>
      <c r="AK256" s="30" t="str">
        <f t="shared" si="333"/>
        <v/>
      </c>
      <c r="AL256" s="35">
        <f t="shared" si="334"/>
        <v>0</v>
      </c>
      <c r="AM256" s="35">
        <f t="shared" si="335"/>
        <v>56</v>
      </c>
      <c r="AN256" s="35">
        <f t="shared" si="336"/>
        <v>56</v>
      </c>
      <c r="AO256" s="35">
        <f t="shared" si="337"/>
        <v>0</v>
      </c>
      <c r="AP256" s="35">
        <f t="shared" si="338"/>
        <v>20.577777777777779</v>
      </c>
      <c r="AQ256" s="35">
        <f t="shared" si="339"/>
        <v>0</v>
      </c>
      <c r="AR256" s="28">
        <f t="shared" si="20"/>
        <v>0</v>
      </c>
      <c r="AS256" s="29">
        <f t="shared" si="340"/>
        <v>0</v>
      </c>
      <c r="AT256" s="29">
        <f t="shared" si="341"/>
        <v>0</v>
      </c>
      <c r="AU256" s="35">
        <f t="shared" si="342"/>
        <v>-8</v>
      </c>
      <c r="AV256" s="28">
        <f t="shared" si="24"/>
        <v>-1</v>
      </c>
      <c r="AW256" s="29">
        <f t="shared" si="343"/>
        <v>59</v>
      </c>
      <c r="AX256" s="29">
        <f t="shared" si="344"/>
        <v>52</v>
      </c>
      <c r="AY256" s="35">
        <f t="shared" si="345"/>
        <v>-2</v>
      </c>
      <c r="AZ256" s="28">
        <f t="shared" si="28"/>
        <v>-1</v>
      </c>
      <c r="BA256" s="29">
        <f t="shared" si="346"/>
        <v>59</v>
      </c>
      <c r="BB256" s="29">
        <f t="shared" si="347"/>
        <v>58</v>
      </c>
      <c r="BC256" s="35">
        <f t="shared" si="348"/>
        <v>0</v>
      </c>
      <c r="BD256" s="30" t="str">
        <f>IF($T256=BD$1,MAX(BD$2:BD255)+$AK256,"")</f>
        <v/>
      </c>
      <c r="BE256" s="30" t="str">
        <f>IF($T256=BE$1,MAX(BE$2:BE255)+$AK256,"")</f>
        <v/>
      </c>
      <c r="BF256" s="30" t="str">
        <f>IF($T256=BF$1,MAX(BF$2:BF255)+$AK256,"")</f>
        <v/>
      </c>
      <c r="BG256" s="30" t="str">
        <f>IF($T256=BG$1,MAX(BG$2:BG255)+$AK256,"")</f>
        <v/>
      </c>
      <c r="BH256" s="30" t="str">
        <f>IF($T256=BH$1,MAX(BH$2:BH255)+$AK256,"")</f>
        <v/>
      </c>
      <c r="BI256" s="30" t="str">
        <f>IF($T256=BI$1,MAX(BI$2:BI255)+$AK256,"")</f>
        <v/>
      </c>
      <c r="BJ256" s="30" t="str">
        <f>IF($T256=BJ$1,MAX(BJ$2:BJ255)+$AK256,"")</f>
        <v/>
      </c>
      <c r="BK256" s="30" t="str">
        <f>IF($T256=BK$1,MAX(BK$2:BK255)+$AK256,"")</f>
        <v/>
      </c>
      <c r="BL256" s="30" t="str">
        <f>IF($T256=BL$1,MAX(BL$2:BL255)+$AK256,"")</f>
        <v/>
      </c>
      <c r="BM256" s="30" t="str">
        <f>IF($T256=BM$1,MAX(BM$2:BM255)+$AK256,"")</f>
        <v/>
      </c>
      <c r="BN256" s="30" t="str">
        <f>IF($T256=BN$1,MAX(BN$2:BN255)+$AK256,"")</f>
        <v/>
      </c>
      <c r="BO256" s="30" t="str">
        <f>IF($T256=BO$1,MAX(BO$2:BO255)+$AK256,"")</f>
        <v/>
      </c>
      <c r="BP256" s="30" t="str">
        <f>IF($T256=BP$1,MAX(BP$2:BP255)+$AK256,"")</f>
        <v/>
      </c>
      <c r="BQ256" s="30" t="str">
        <f>IF($T256=BQ$1,MAX(BQ$2:BQ255)+$AK256,"")</f>
        <v/>
      </c>
      <c r="BR256" s="30" t="str">
        <f>IF($T256=BR$1,MAX(BR$2:BR255)+$AK256,"")</f>
        <v/>
      </c>
      <c r="BS256" s="30" t="str">
        <f>IF($T256=BS$1,MAX(BS$2:BS255)+$AK256,"")</f>
        <v/>
      </c>
      <c r="BT256" s="30" t="str">
        <f>IF($T256=BT$1,MAX(BT$2:BT255)+$AK256,"")</f>
        <v/>
      </c>
    </row>
    <row r="257" spans="1:72" x14ac:dyDescent="0.2">
      <c r="A257" s="71">
        <f t="shared" si="314"/>
        <v>21611</v>
      </c>
      <c r="B257" s="23">
        <f t="shared" si="387"/>
        <v>0</v>
      </c>
      <c r="C257" s="29" t="str">
        <f t="shared" si="315"/>
        <v/>
      </c>
      <c r="K257" s="99"/>
      <c r="L257" s="31" t="str">
        <f t="shared" si="388"/>
        <v/>
      </c>
      <c r="M257" s="30" t="str">
        <f t="shared" si="316"/>
        <v/>
      </c>
      <c r="N257" s="32" t="str">
        <f t="shared" si="317"/>
        <v/>
      </c>
      <c r="O257" s="32" t="str">
        <f t="shared" si="318"/>
        <v/>
      </c>
      <c r="P257" s="33" t="str">
        <f t="shared" si="319"/>
        <v/>
      </c>
      <c r="R257" s="30" t="str">
        <f t="shared" si="320"/>
        <v/>
      </c>
      <c r="U257" s="30" t="str">
        <f>IF(L257="l",U256,(IF(L257="s","",(IF(L257="r","",(IF(L257="k","",(IF(L257="b","",(IF(L257="g","",(IF(L257="","")))))))))))))</f>
        <v/>
      </c>
      <c r="V257" s="32" t="str">
        <f t="shared" si="321"/>
        <v/>
      </c>
      <c r="W257" s="32" t="str">
        <f t="shared" si="322"/>
        <v/>
      </c>
      <c r="X257" s="28">
        <f t="shared" si="323"/>
        <v>11</v>
      </c>
      <c r="Y257" s="29">
        <f t="shared" si="324"/>
        <v>33</v>
      </c>
      <c r="Z257" s="29">
        <f t="shared" si="325"/>
        <v>17</v>
      </c>
      <c r="AA257" s="35" t="str">
        <f t="shared" si="326"/>
        <v/>
      </c>
      <c r="AB257" s="35">
        <f t="shared" si="327"/>
        <v>8</v>
      </c>
      <c r="AC257" s="35">
        <f t="shared" si="328"/>
        <v>41597</v>
      </c>
      <c r="AD257" s="35">
        <f t="shared" si="329"/>
        <v>5199</v>
      </c>
      <c r="AE257" s="28">
        <f t="shared" si="14"/>
        <v>1</v>
      </c>
      <c r="AF257" s="29">
        <f t="shared" si="330"/>
        <v>26</v>
      </c>
      <c r="AG257" s="29">
        <f t="shared" si="331"/>
        <v>39</v>
      </c>
      <c r="AH257" s="35">
        <f t="shared" si="332"/>
        <v>0</v>
      </c>
      <c r="AI257" s="34">
        <f t="shared" si="385"/>
        <v>-5792</v>
      </c>
      <c r="AJ257" s="34">
        <f t="shared" si="386"/>
        <v>-40550</v>
      </c>
      <c r="AK257" s="30" t="str">
        <f t="shared" si="333"/>
        <v/>
      </c>
      <c r="AL257" s="35">
        <f t="shared" si="334"/>
        <v>0</v>
      </c>
      <c r="AM257" s="35">
        <f t="shared" si="335"/>
        <v>56</v>
      </c>
      <c r="AN257" s="35">
        <f t="shared" si="336"/>
        <v>56</v>
      </c>
      <c r="AO257" s="35">
        <f t="shared" si="337"/>
        <v>0</v>
      </c>
      <c r="AP257" s="35">
        <f t="shared" si="338"/>
        <v>20.577777777777779</v>
      </c>
      <c r="AQ257" s="35">
        <f t="shared" si="339"/>
        <v>0</v>
      </c>
      <c r="AR257" s="28">
        <f t="shared" si="20"/>
        <v>0</v>
      </c>
      <c r="AS257" s="29">
        <f t="shared" si="340"/>
        <v>0</v>
      </c>
      <c r="AT257" s="29">
        <f t="shared" si="341"/>
        <v>0</v>
      </c>
      <c r="AU257" s="35">
        <f t="shared" si="342"/>
        <v>-8</v>
      </c>
      <c r="AV257" s="28">
        <f t="shared" si="24"/>
        <v>-1</v>
      </c>
      <c r="AW257" s="29">
        <f t="shared" si="343"/>
        <v>59</v>
      </c>
      <c r="AX257" s="29">
        <f t="shared" si="344"/>
        <v>52</v>
      </c>
      <c r="AY257" s="35">
        <f t="shared" si="345"/>
        <v>-2</v>
      </c>
      <c r="AZ257" s="28">
        <f t="shared" si="28"/>
        <v>-1</v>
      </c>
      <c r="BA257" s="29">
        <f t="shared" si="346"/>
        <v>59</v>
      </c>
      <c r="BB257" s="29">
        <f t="shared" si="347"/>
        <v>58</v>
      </c>
      <c r="BC257" s="35">
        <f t="shared" si="348"/>
        <v>0</v>
      </c>
      <c r="BD257" s="30" t="str">
        <f>IF($T257=BD$1,MAX(BD$2:BD256)+$AK257,"")</f>
        <v/>
      </c>
      <c r="BE257" s="30" t="str">
        <f>IF($T257=BE$1,MAX(BE$2:BE256)+$AK257,"")</f>
        <v/>
      </c>
      <c r="BF257" s="30" t="str">
        <f>IF($T257=BF$1,MAX(BF$2:BF256)+$AK257,"")</f>
        <v/>
      </c>
      <c r="BG257" s="30" t="str">
        <f>IF($T257=BG$1,MAX(BG$2:BG256)+$AK257,"")</f>
        <v/>
      </c>
      <c r="BH257" s="30" t="str">
        <f>IF($T257=BH$1,MAX(BH$2:BH256)+$AK257,"")</f>
        <v/>
      </c>
      <c r="BI257" s="30" t="str">
        <f>IF($T257=BI$1,MAX(BI$2:BI256)+$AK257,"")</f>
        <v/>
      </c>
      <c r="BJ257" s="30" t="str">
        <f>IF($T257=BJ$1,MAX(BJ$2:BJ256)+$AK257,"")</f>
        <v/>
      </c>
      <c r="BK257" s="30" t="str">
        <f>IF($T257=BK$1,MAX(BK$2:BK256)+$AK257,"")</f>
        <v/>
      </c>
      <c r="BL257" s="30" t="str">
        <f>IF($T257=BL$1,MAX(BL$2:BL256)+$AK257,"")</f>
        <v/>
      </c>
      <c r="BM257" s="30" t="str">
        <f>IF($T257=BM$1,MAX(BM$2:BM256)+$AK257,"")</f>
        <v/>
      </c>
      <c r="BN257" s="30" t="str">
        <f>IF($T257=BN$1,MAX(BN$2:BN256)+$AK257,"")</f>
        <v/>
      </c>
      <c r="BO257" s="30" t="str">
        <f>IF($T257=BO$1,MAX(BO$2:BO256)+$AK257,"")</f>
        <v/>
      </c>
      <c r="BP257" s="30" t="str">
        <f>IF($T257=BP$1,MAX(BP$2:BP256)+$AK257,"")</f>
        <v/>
      </c>
      <c r="BQ257" s="30" t="str">
        <f>IF($T257=BQ$1,MAX(BQ$2:BQ256)+$AK257,"")</f>
        <v/>
      </c>
      <c r="BR257" s="30" t="str">
        <f>IF($T257=BR$1,MAX(BR$2:BR256)+$AK257,"")</f>
        <v/>
      </c>
      <c r="BS257" s="30" t="str">
        <f>IF($T257=BS$1,MAX(BS$2:BS256)+$AK257,"")</f>
        <v/>
      </c>
      <c r="BT257" s="30" t="str">
        <f>IF($T257=BT$1,MAX(BT$2:BT256)+$AK257,"")</f>
        <v/>
      </c>
    </row>
    <row r="258" spans="1:72" x14ac:dyDescent="0.2">
      <c r="A258" s="71">
        <f t="shared" si="314"/>
        <v>21711</v>
      </c>
      <c r="B258" s="23">
        <f t="shared" si="387"/>
        <v>0</v>
      </c>
      <c r="C258" s="29" t="str">
        <f t="shared" si="315"/>
        <v/>
      </c>
      <c r="K258" s="99"/>
      <c r="L258" s="31" t="str">
        <f t="shared" si="388"/>
        <v/>
      </c>
      <c r="M258" s="30" t="str">
        <f t="shared" si="316"/>
        <v/>
      </c>
      <c r="N258" s="32" t="str">
        <f t="shared" si="317"/>
        <v/>
      </c>
      <c r="O258" s="32" t="str">
        <f t="shared" si="318"/>
        <v/>
      </c>
      <c r="P258" s="33" t="str">
        <f t="shared" si="319"/>
        <v/>
      </c>
      <c r="R258" s="30" t="str">
        <f t="shared" si="320"/>
        <v/>
      </c>
      <c r="U258" s="30" t="str">
        <f>IF(L258="l",U257,(IF(L258="s","",(IF(L258="r","",(IF(L258="k","",(IF(L258="b","",(IF(L258="g","",(IF(L258="","")))))))))))))</f>
        <v/>
      </c>
      <c r="V258" s="32" t="str">
        <f t="shared" si="321"/>
        <v/>
      </c>
      <c r="W258" s="32" t="str">
        <f t="shared" si="322"/>
        <v/>
      </c>
      <c r="X258" s="28">
        <f t="shared" si="323"/>
        <v>11</v>
      </c>
      <c r="Y258" s="29">
        <f t="shared" si="324"/>
        <v>33</v>
      </c>
      <c r="Z258" s="29">
        <f t="shared" si="325"/>
        <v>17</v>
      </c>
      <c r="AA258" s="35" t="str">
        <f t="shared" si="326"/>
        <v/>
      </c>
      <c r="AB258" s="35">
        <f t="shared" si="327"/>
        <v>8</v>
      </c>
      <c r="AC258" s="35">
        <f t="shared" si="328"/>
        <v>41597</v>
      </c>
      <c r="AD258" s="35">
        <f t="shared" si="329"/>
        <v>5199</v>
      </c>
      <c r="AE258" s="28">
        <f t="shared" si="14"/>
        <v>1</v>
      </c>
      <c r="AF258" s="29">
        <f t="shared" si="330"/>
        <v>26</v>
      </c>
      <c r="AG258" s="29">
        <f t="shared" si="331"/>
        <v>39</v>
      </c>
      <c r="AH258" s="35">
        <f t="shared" si="332"/>
        <v>0</v>
      </c>
      <c r="AI258" s="34">
        <f>INT((D258+$AI$36)/7)</f>
        <v>-5792</v>
      </c>
      <c r="AJ258" s="34">
        <f>INT(D258+$AJ$36)</f>
        <v>-40550</v>
      </c>
      <c r="AK258" s="30" t="str">
        <f t="shared" si="333"/>
        <v/>
      </c>
      <c r="AL258" s="35">
        <f t="shared" si="334"/>
        <v>0</v>
      </c>
      <c r="AM258" s="35">
        <f t="shared" si="335"/>
        <v>56</v>
      </c>
      <c r="AN258" s="35">
        <f t="shared" si="336"/>
        <v>56</v>
      </c>
      <c r="AO258" s="35">
        <f t="shared" si="337"/>
        <v>0</v>
      </c>
      <c r="AP258" s="35">
        <f t="shared" si="338"/>
        <v>20.577777777777779</v>
      </c>
      <c r="AQ258" s="35">
        <f t="shared" si="339"/>
        <v>0</v>
      </c>
      <c r="AR258" s="28">
        <f t="shared" si="20"/>
        <v>0</v>
      </c>
      <c r="AS258" s="29">
        <f t="shared" si="340"/>
        <v>0</v>
      </c>
      <c r="AT258" s="29">
        <f t="shared" si="341"/>
        <v>0</v>
      </c>
      <c r="AU258" s="35">
        <f t="shared" si="342"/>
        <v>-8</v>
      </c>
      <c r="AV258" s="28">
        <f t="shared" si="24"/>
        <v>-1</v>
      </c>
      <c r="AW258" s="29">
        <f t="shared" si="343"/>
        <v>59</v>
      </c>
      <c r="AX258" s="29">
        <f t="shared" si="344"/>
        <v>52</v>
      </c>
      <c r="AY258" s="35">
        <f t="shared" si="345"/>
        <v>-2</v>
      </c>
      <c r="AZ258" s="28">
        <f t="shared" si="28"/>
        <v>-1</v>
      </c>
      <c r="BA258" s="29">
        <f t="shared" si="346"/>
        <v>59</v>
      </c>
      <c r="BB258" s="29">
        <f t="shared" si="347"/>
        <v>58</v>
      </c>
      <c r="BC258" s="35">
        <f t="shared" si="348"/>
        <v>0</v>
      </c>
      <c r="BD258" s="30" t="str">
        <f>IF($T258=BD$1,MAX(BD$2:BD257)+$AK258,"")</f>
        <v/>
      </c>
      <c r="BE258" s="30" t="str">
        <f>IF($T258=BE$1,MAX(BE$2:BE257)+$AK258,"")</f>
        <v/>
      </c>
      <c r="BF258" s="30" t="str">
        <f>IF($T258=BF$1,MAX(BF$2:BF257)+$AK258,"")</f>
        <v/>
      </c>
      <c r="BG258" s="30" t="str">
        <f>IF($T258=BG$1,MAX(BG$2:BG257)+$AK258,"")</f>
        <v/>
      </c>
      <c r="BH258" s="30" t="str">
        <f>IF($T258=BH$1,MAX(BH$2:BH257)+$AK258,"")</f>
        <v/>
      </c>
      <c r="BI258" s="30" t="str">
        <f>IF($T258=BI$1,MAX(BI$2:BI257)+$AK258,"")</f>
        <v/>
      </c>
      <c r="BJ258" s="30" t="str">
        <f>IF($T258=BJ$1,MAX(BJ$2:BJ257)+$AK258,"")</f>
        <v/>
      </c>
      <c r="BK258" s="30" t="str">
        <f>IF($T258=BK$1,MAX(BK$2:BK257)+$AK258,"")</f>
        <v/>
      </c>
      <c r="BL258" s="30" t="str">
        <f>IF($T258=BL$1,MAX(BL$2:BL257)+$AK258,"")</f>
        <v/>
      </c>
      <c r="BM258" s="30" t="str">
        <f>IF($T258=BM$1,MAX(BM$2:BM257)+$AK258,"")</f>
        <v/>
      </c>
      <c r="BN258" s="30" t="str">
        <f>IF($T258=BN$1,MAX(BN$2:BN257)+$AK258,"")</f>
        <v/>
      </c>
      <c r="BO258" s="30" t="str">
        <f>IF($T258=BO$1,MAX(BO$2:BO257)+$AK258,"")</f>
        <v/>
      </c>
      <c r="BP258" s="30" t="str">
        <f>IF($T258=BP$1,MAX(BP$2:BP257)+$AK258,"")</f>
        <v/>
      </c>
      <c r="BQ258" s="30" t="str">
        <f>IF($T258=BQ$1,MAX(BQ$2:BQ257)+$AK258,"")</f>
        <v/>
      </c>
      <c r="BR258" s="30" t="str">
        <f>IF($T258=BR$1,MAX(BR$2:BR257)+$AK258,"")</f>
        <v/>
      </c>
      <c r="BS258" s="30" t="str">
        <f>IF($T258=BS$1,MAX(BS$2:BS257)+$AK258,"")</f>
        <v/>
      </c>
      <c r="BT258" s="30" t="str">
        <f>IF($T258=BT$1,MAX(BT$2:BT257)+$AK258,"")</f>
        <v/>
      </c>
    </row>
    <row r="259" spans="1:72" ht="13.5" thickBot="1" x14ac:dyDescent="0.25">
      <c r="A259" s="239">
        <f>9999</f>
        <v>9999</v>
      </c>
      <c r="B259" s="243"/>
      <c r="C259" s="238" t="s">
        <v>103</v>
      </c>
      <c r="D259" s="240"/>
      <c r="E259" s="241"/>
      <c r="F259" s="242"/>
      <c r="K259" s="98"/>
      <c r="L259" s="31" t="str">
        <f t="shared" si="388"/>
        <v/>
      </c>
      <c r="N259" s="32"/>
      <c r="O259" s="32"/>
      <c r="V259" s="32"/>
      <c r="W259" s="32"/>
      <c r="AB259" s="236">
        <f>AB258</f>
        <v>8</v>
      </c>
      <c r="AC259" s="236">
        <f>AC258</f>
        <v>41597</v>
      </c>
      <c r="AE259" s="28"/>
      <c r="AF259" s="29"/>
      <c r="AG259" s="29"/>
      <c r="AI259" s="34"/>
      <c r="AJ259" s="34"/>
      <c r="AK259" s="30"/>
      <c r="AL259" s="236">
        <f>AL258</f>
        <v>0</v>
      </c>
      <c r="AM259" s="236">
        <f>AM258</f>
        <v>56</v>
      </c>
      <c r="AN259" s="236">
        <f>AN258</f>
        <v>56</v>
      </c>
      <c r="AO259" s="236">
        <f>AO258</f>
        <v>0</v>
      </c>
      <c r="AP259" s="236">
        <f>AP258</f>
        <v>20.577777777777779</v>
      </c>
      <c r="AR259" s="28"/>
      <c r="AS259" s="29"/>
      <c r="AT259" s="29"/>
      <c r="AV259" s="28"/>
      <c r="AW259" s="29"/>
      <c r="AX259" s="29"/>
      <c r="AZ259" s="28"/>
      <c r="BA259" s="29"/>
      <c r="BB259" s="29"/>
      <c r="BC259" s="236">
        <f>BC258</f>
        <v>0</v>
      </c>
      <c r="BD259" s="237">
        <f>MAX(BD$2:BD258)</f>
        <v>0</v>
      </c>
      <c r="BE259" s="237">
        <f>MAX(BE$2:BE258)</f>
        <v>0</v>
      </c>
      <c r="BF259" s="237">
        <f>MAX(BF$2:BF258)</f>
        <v>0</v>
      </c>
      <c r="BG259" s="237">
        <f>MAX(BG$2:BG258)</f>
        <v>0</v>
      </c>
      <c r="BH259" s="237">
        <f>MAX(BH$2:BH258)</f>
        <v>0</v>
      </c>
      <c r="BI259" s="237">
        <f>MAX(BI$2:BI258)</f>
        <v>0</v>
      </c>
      <c r="BJ259" s="237">
        <f>MAX(BJ$2:BJ258)</f>
        <v>0</v>
      </c>
      <c r="BK259" s="237">
        <f>MAX(BK$2:BK258)</f>
        <v>56</v>
      </c>
      <c r="BL259" s="237">
        <f>MAX(BL$2:BL258)</f>
        <v>56</v>
      </c>
      <c r="BM259" s="237">
        <f>MAX(BM$2:BM258)</f>
        <v>20.577777777777779</v>
      </c>
      <c r="BN259" s="237">
        <f>MAX(BN$2:BN258)</f>
        <v>0</v>
      </c>
      <c r="BO259" s="237">
        <f>MAX(BO$2:BO258)</f>
        <v>0</v>
      </c>
      <c r="BP259" s="237">
        <f>MAX(BP$2:BP258)</f>
        <v>0</v>
      </c>
      <c r="BQ259" s="237">
        <f>MAX(BQ$2:BQ258)</f>
        <v>0</v>
      </c>
      <c r="BR259" s="237">
        <f>MAX(BR$2:BR258)</f>
        <v>0</v>
      </c>
      <c r="BS259" s="237">
        <f>MAX(BS$2:BS258)</f>
        <v>0</v>
      </c>
      <c r="BT259" s="237">
        <f>MAX(BT$2:BT258)</f>
        <v>0</v>
      </c>
    </row>
    <row r="260" spans="1:72" s="85" customFormat="1" ht="13.5" thickTop="1" x14ac:dyDescent="0.2">
      <c r="A260" s="73"/>
      <c r="B260" s="74"/>
      <c r="C260" s="75"/>
      <c r="D260" s="76"/>
      <c r="E260" s="77"/>
      <c r="F260" s="78"/>
      <c r="G260" s="79"/>
      <c r="H260" s="79"/>
      <c r="I260" s="80"/>
      <c r="J260" s="244"/>
      <c r="K260" s="103"/>
      <c r="L260" s="81"/>
      <c r="M260" s="80"/>
      <c r="N260" s="82"/>
      <c r="O260" s="82"/>
      <c r="P260" s="83"/>
      <c r="Q260" s="83"/>
      <c r="R260" s="80"/>
      <c r="S260" s="83"/>
      <c r="T260" s="125"/>
      <c r="U260" s="83"/>
      <c r="V260" s="83"/>
      <c r="W260" s="83"/>
      <c r="X260" s="84"/>
      <c r="Y260" s="79"/>
      <c r="Z260" s="79"/>
      <c r="AI260" s="86"/>
      <c r="AJ260" s="86"/>
    </row>
    <row r="261" spans="1:72" x14ac:dyDescent="0.2"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</row>
    <row r="263" spans="1:72" x14ac:dyDescent="0.2">
      <c r="M263" s="30" t="s">
        <v>36</v>
      </c>
    </row>
  </sheetData>
  <phoneticPr fontId="0" type="noConversion"/>
  <dataValidations count="4">
    <dataValidation type="list" allowBlank="1" showErrorMessage="1" errorTitle="Schuhe" error="Nur vordefinierte Eingeben_x000a_Siehe Blatt Schuhe" sqref="T38:T147">
      <formula1>$BD$1:$BS$1</formula1>
    </dataValidation>
    <dataValidation type="list" allowBlank="1" showErrorMessage="1" errorTitle="Sportart" error="nur l r s k b g erlaubt_x000a_Siehe Blatt mit" promptTitle="Sportart" prompt="nur l r s k b g erlaubt" sqref="L38:L259">
      <formula1>$AL$2:$AQ$2</formula1>
    </dataValidation>
    <dataValidation type="list" allowBlank="1" showInputMessage="1" showErrorMessage="1" sqref="S38:S259">
      <formula1>$AL$3:$AL$11</formula1>
    </dataValidation>
    <dataValidation type="list" allowBlank="1" showErrorMessage="1" errorTitle="Schuhe" error="Nur vordefinierte Eingeben_x000a_Siehe Blatt Schuhe" sqref="T148:T259">
      <formula1>$BD$1:$BT$1</formula1>
    </dataValidation>
  </dataValidations>
  <printOptions horizontalCentered="1" gridLines="1"/>
  <pageMargins left="0.19685039370078741" right="0.19685039370078741" top="0.19685039370078741" bottom="0.6692913385826772" header="0.4921259845" footer="0.4921259845"/>
  <pageSetup paperSize="9" scale="90" fitToHeight="4" orientation="landscape" horizontalDpi="300" verticalDpi="4294967292" r:id="rId1"/>
  <headerFooter alignWithMargins="0">
    <oddHeader xml:space="preserve">&amp;C </oddHeader>
    <oddFooter>&amp;LSeite &amp;P von &amp;N&amp;C&amp;F &amp;Rgedruckt am &amp;D um &amp;T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O37"/>
  <sheetViews>
    <sheetView zoomScale="70" zoomScaleNormal="70" workbookViewId="0">
      <pane ySplit="1" topLeftCell="A2" activePane="bottomLeft" state="frozenSplit"/>
      <selection activeCell="M1" sqref="M1"/>
      <selection pane="bottomLeft" activeCell="N9" sqref="N9"/>
    </sheetView>
  </sheetViews>
  <sheetFormatPr baseColWidth="10" defaultRowHeight="12.75" x14ac:dyDescent="0.2"/>
  <cols>
    <col min="1" max="1" width="6" style="71" bestFit="1" customWidth="1"/>
    <col min="2" max="2" width="5" style="23" bestFit="1" customWidth="1"/>
    <col min="3" max="3" width="4.5703125" style="25" bestFit="1" customWidth="1"/>
    <col min="4" max="4" width="10.85546875" style="26" bestFit="1" customWidth="1"/>
    <col min="5" max="5" width="5.5703125" style="27" bestFit="1" customWidth="1"/>
    <col min="6" max="6" width="4" style="72" customWidth="1"/>
    <col min="7" max="7" width="5" style="29" bestFit="1" customWidth="1"/>
    <col min="8" max="8" width="3.85546875" style="29" bestFit="1" customWidth="1"/>
    <col min="9" max="9" width="5.42578125" style="30" bestFit="1" customWidth="1"/>
    <col min="10" max="10" width="10.7109375" style="105" bestFit="1" customWidth="1"/>
    <col min="11" max="11" width="2.7109375" style="31" bestFit="1" customWidth="1"/>
    <col min="12" max="12" width="8.5703125" style="30" bestFit="1" customWidth="1"/>
    <col min="13" max="13" width="10.42578125" style="87" bestFit="1" customWidth="1"/>
    <col min="14" max="14" width="10.85546875" style="87" bestFit="1" customWidth="1"/>
    <col min="15" max="15" width="7.42578125" style="33" bestFit="1" customWidth="1"/>
    <col min="16" max="16" width="8.140625" style="34" bestFit="1" customWidth="1"/>
    <col min="17" max="17" width="6.5703125" style="30" bestFit="1" customWidth="1"/>
    <col min="18" max="18" width="8.140625" style="33" bestFit="1" customWidth="1"/>
    <col min="19" max="19" width="6.5703125" style="30" bestFit="1" customWidth="1"/>
    <col min="20" max="20" width="8.140625" style="33" bestFit="1" customWidth="1"/>
    <col min="21" max="21" width="15" style="33" bestFit="1" customWidth="1"/>
    <col min="22" max="22" width="9.85546875" style="28" bestFit="1" customWidth="1"/>
    <col min="23" max="23" width="5.5703125" style="29" bestFit="1" customWidth="1"/>
    <col min="24" max="24" width="4.5703125" style="29" bestFit="1" customWidth="1"/>
    <col min="25" max="25" width="4.140625" style="35" bestFit="1" customWidth="1"/>
    <col min="26" max="26" width="6.5703125" style="35" bestFit="1" customWidth="1"/>
    <col min="27" max="27" width="6" style="35" bestFit="1" customWidth="1"/>
    <col min="28" max="28" width="8.7109375" style="35" bestFit="1" customWidth="1"/>
    <col min="29" max="29" width="6" style="35" bestFit="1" customWidth="1"/>
    <col min="30" max="30" width="4.140625" style="35" bestFit="1" customWidth="1"/>
    <col min="31" max="32" width="3.140625" style="35" bestFit="1" customWidth="1"/>
    <col min="33" max="33" width="5" style="50" bestFit="1" customWidth="1"/>
    <col min="34" max="34" width="6.5703125" style="50" bestFit="1" customWidth="1"/>
    <col min="35" max="35" width="6.5703125" style="35" bestFit="1" customWidth="1"/>
    <col min="36" max="36" width="3.7109375" style="35" bestFit="1" customWidth="1"/>
    <col min="37" max="37" width="3.140625" style="35" bestFit="1" customWidth="1"/>
    <col min="38" max="39" width="5.140625" style="35" bestFit="1" customWidth="1"/>
    <col min="40" max="40" width="3.42578125" style="35" bestFit="1" customWidth="1"/>
    <col min="41" max="41" width="3.7109375" style="35" bestFit="1" customWidth="1"/>
    <col min="42" max="42" width="4.140625" style="35" bestFit="1" customWidth="1"/>
    <col min="43" max="43" width="2.28515625" style="35" bestFit="1" customWidth="1"/>
    <col min="44" max="45" width="3.140625" style="35" bestFit="1" customWidth="1"/>
    <col min="46" max="46" width="6" style="35" bestFit="1" customWidth="1"/>
    <col min="47" max="47" width="2.28515625" style="35" bestFit="1" customWidth="1"/>
    <col min="48" max="49" width="3.140625" style="35" bestFit="1" customWidth="1"/>
    <col min="50" max="50" width="5.28515625" style="35" bestFit="1" customWidth="1"/>
    <col min="51" max="51" width="2.28515625" style="35" bestFit="1" customWidth="1"/>
    <col min="52" max="52" width="3" style="35" bestFit="1" customWidth="1"/>
    <col min="53" max="53" width="3.140625" style="35" bestFit="1" customWidth="1"/>
    <col min="54" max="54" width="3.7109375" style="35" bestFit="1" customWidth="1"/>
    <col min="55" max="62" width="5.42578125" style="35" bestFit="1" customWidth="1"/>
    <col min="63" max="63" width="6.42578125" style="35" bestFit="1" customWidth="1"/>
    <col min="64" max="64" width="7" style="35" bestFit="1" customWidth="1"/>
    <col min="65" max="65" width="6" style="35" bestFit="1" customWidth="1"/>
    <col min="66" max="66" width="5.140625" style="35" bestFit="1" customWidth="1"/>
    <col min="67" max="67" width="5.42578125" style="35" bestFit="1" customWidth="1"/>
    <col min="68" max="16384" width="11.42578125" style="35"/>
  </cols>
  <sheetData>
    <row r="1" spans="1:67" s="19" customFormat="1" ht="16.5" customHeight="1" x14ac:dyDescent="0.2">
      <c r="A1" s="2" t="str">
        <f>'Sport 2011'!A1</f>
        <v>Wo.</v>
      </c>
      <c r="B1" s="3" t="str">
        <f>'Sport 2011'!B1</f>
        <v>mal</v>
      </c>
      <c r="C1" s="4">
        <f>'Sport 2011'!C1</f>
        <v>0</v>
      </c>
      <c r="D1" s="5" t="str">
        <f>'Sport 2011'!D1</f>
        <v>Datum</v>
      </c>
      <c r="E1" s="6" t="str">
        <f>'Sport 2011'!E1</f>
        <v>Zeit</v>
      </c>
      <c r="F1" s="7" t="str">
        <f>'Sport 2011'!F1</f>
        <v>HH</v>
      </c>
      <c r="G1" s="8" t="str">
        <f>'Sport 2011'!G1</f>
        <v>MM</v>
      </c>
      <c r="H1" s="8" t="str">
        <f>'Sport 2011'!H1</f>
        <v>SS</v>
      </c>
      <c r="I1" s="9" t="str">
        <f>'Sport 2011'!I1</f>
        <v>Gew.</v>
      </c>
      <c r="J1" s="91" t="str">
        <f>'Sport 2011'!K1</f>
        <v>Bemerkungen</v>
      </c>
      <c r="K1" s="10" t="str">
        <f>'Sport 2011'!L1</f>
        <v>X</v>
      </c>
      <c r="L1" s="11">
        <f>'Sport 2011'!M1</f>
        <v>0</v>
      </c>
      <c r="M1" s="12" t="str">
        <f>'Sport 2011'!N1</f>
        <v>Durch/Lauf</v>
      </c>
      <c r="N1" s="12" t="str">
        <f>'Sport 2011'!O1</f>
        <v>Gesamtz.</v>
      </c>
      <c r="O1" s="13" t="str">
        <f>'Sport 2011'!P1</f>
        <v>min/km</v>
      </c>
      <c r="P1" s="14" t="str">
        <f>'Sport 2011'!Q1</f>
        <v>Puls</v>
      </c>
      <c r="Q1" s="11" t="str">
        <f>'Sport 2011'!R1</f>
        <v>km/h</v>
      </c>
      <c r="R1" s="15" t="str">
        <f>'Sport 2011'!S1</f>
        <v>mit</v>
      </c>
      <c r="S1" s="15" t="str">
        <f>'Sport 2011'!T1</f>
        <v>Schuh</v>
      </c>
      <c r="T1" s="16" t="str">
        <f>'Sport 2011'!U1</f>
        <v>llg</v>
      </c>
      <c r="U1" s="12" t="str">
        <f>'Sport 2011'!V1</f>
        <v>max. Durch/Tag</v>
      </c>
      <c r="V1" s="12" t="str">
        <f>'Sport 2011'!W1</f>
        <v>Durch/Wo</v>
      </c>
      <c r="W1" s="17" t="str">
        <f>'Sport 2011'!X1</f>
        <v xml:space="preserve">gH </v>
      </c>
      <c r="X1" s="18" t="str">
        <f>'Sport 2011'!Y1</f>
        <v xml:space="preserve">gM </v>
      </c>
      <c r="Y1" s="18" t="str">
        <f>'Sport 2011'!Z1</f>
        <v xml:space="preserve">gS </v>
      </c>
      <c r="Z1" s="19" t="str">
        <f>'Sport 2011'!AA1</f>
        <v xml:space="preserve">Sum </v>
      </c>
      <c r="AA1" s="20" t="str">
        <f>'Sport 2011'!AB1</f>
        <v>zäh</v>
      </c>
      <c r="AB1" s="20" t="str">
        <f>'Sport 2011'!AC1</f>
        <v>gss</v>
      </c>
      <c r="AC1" s="19" t="str">
        <f>'Sport 2011'!AD1</f>
        <v>dss</v>
      </c>
      <c r="AD1" s="19" t="str">
        <f>'Sport 2011'!AE1</f>
        <v>h</v>
      </c>
      <c r="AE1" s="19" t="str">
        <f>'Sport 2011'!AF1</f>
        <v>m</v>
      </c>
      <c r="AF1" s="19" t="str">
        <f>'Sport 2011'!AG1</f>
        <v>s</v>
      </c>
      <c r="AG1" s="19" t="str">
        <f>'Sport 2011'!AH1</f>
        <v>wtag</v>
      </c>
      <c r="AH1" s="21" t="str">
        <f>'Sport 2011'!AI1</f>
        <v>woche</v>
      </c>
      <c r="AI1" s="21" t="str">
        <f>'Sport 2011'!AJ1</f>
        <v>Tag</v>
      </c>
      <c r="AJ1" s="19" t="str">
        <f>'Sport 2011'!AK1</f>
        <v>km</v>
      </c>
      <c r="AK1" s="22" t="str">
        <f>'Sport 2011'!AL1</f>
        <v>s-l</v>
      </c>
      <c r="AL1" s="20" t="str">
        <f>'Sport 2011'!AM1</f>
        <v>s-ll-k</v>
      </c>
      <c r="AM1" s="20" t="str">
        <f>'Sport 2011'!AN1</f>
        <v>s-ll-s</v>
      </c>
      <c r="AN1" s="20" t="str">
        <f>'Sport 2011'!AO1</f>
        <v>s-r</v>
      </c>
      <c r="AO1" s="20" t="str">
        <f>'Sport 2011'!AP1</f>
        <v>s-b</v>
      </c>
      <c r="AP1" s="19" t="str">
        <f>'Sport 2011'!AQ1</f>
        <v>dss</v>
      </c>
      <c r="AQ1" s="19" t="str">
        <f>'Sport 2011'!AR1</f>
        <v>h</v>
      </c>
      <c r="AR1" s="19" t="str">
        <f>'Sport 2011'!AS1</f>
        <v>m</v>
      </c>
      <c r="AS1" s="19" t="str">
        <f>'Sport 2011'!AT1</f>
        <v>s</v>
      </c>
      <c r="AT1" s="19" t="str">
        <f>'Sport 2011'!AU1</f>
        <v>s/woc</v>
      </c>
      <c r="AU1" s="19" t="str">
        <f>'Sport 2011'!AV1</f>
        <v>h</v>
      </c>
      <c r="AV1" s="19" t="str">
        <f>'Sport 2011'!AW1</f>
        <v>m</v>
      </c>
      <c r="AW1" s="19" t="str">
        <f>'Sport 2011'!AX1</f>
        <v>s</v>
      </c>
      <c r="AX1" s="19" t="str">
        <f>'Sport 2011'!AY1</f>
        <v>s/tag</v>
      </c>
      <c r="AY1" s="19" t="str">
        <f>'Sport 2011'!AZ1</f>
        <v>h</v>
      </c>
      <c r="AZ1" s="19" t="str">
        <f>'Sport 2011'!BA1</f>
        <v>m</v>
      </c>
      <c r="BA1" s="19" t="str">
        <f>'Sport 2011'!BB1</f>
        <v>s</v>
      </c>
      <c r="BB1" s="20" t="str">
        <f>'Sport 2011'!BC1</f>
        <v>s-g</v>
      </c>
      <c r="BC1" s="124">
        <f>'Sport 2011'!BD1</f>
        <v>104</v>
      </c>
      <c r="BD1" s="124">
        <f>'Sport 2011'!BE1</f>
        <v>204</v>
      </c>
      <c r="BE1" s="124">
        <f>'Sport 2011'!BF1</f>
        <v>205</v>
      </c>
      <c r="BF1" s="124">
        <f>'Sport 2011'!BG1</f>
        <v>106</v>
      </c>
      <c r="BG1" s="124">
        <f>'Sport 2011'!BH1</f>
        <v>107</v>
      </c>
      <c r="BH1" s="124">
        <f>'Sport 2011'!BI1</f>
        <v>207</v>
      </c>
      <c r="BI1" s="124" t="str">
        <f>'Sport 2011'!BJ1</f>
        <v>Schup</v>
      </c>
      <c r="BJ1" s="124" t="str">
        <f>'Sport 2011'!BK1</f>
        <v>Wachs</v>
      </c>
      <c r="BK1" s="124" t="str">
        <f>'Sport 2011'!BL1</f>
        <v>Skat</v>
      </c>
      <c r="BL1" s="124" t="str">
        <f>'Sport 2011'!BM1</f>
        <v>Berg</v>
      </c>
      <c r="BM1" s="124">
        <f>'Sport 2011'!BO1</f>
        <v>108</v>
      </c>
      <c r="BN1" s="124">
        <f>'Sport 2011'!BP1</f>
        <v>208</v>
      </c>
      <c r="BO1" s="124">
        <f>'Sport 2011'!BQ1</f>
        <v>109</v>
      </c>
    </row>
    <row r="2" spans="1:67" ht="16.5" customHeight="1" x14ac:dyDescent="0.2">
      <c r="A2" s="23">
        <f>'Sport 2011'!A2</f>
        <v>1413</v>
      </c>
      <c r="B2" s="24" t="str">
        <f>'Sport 2011'!B2</f>
        <v>mal</v>
      </c>
      <c r="C2" s="25" t="str">
        <f>'Sport 2011'!C2</f>
        <v>von</v>
      </c>
      <c r="D2" s="26">
        <f>'Sport 2011'!D2</f>
        <v>34885</v>
      </c>
      <c r="E2" s="27" t="str">
        <f>'Sport 2011'!E2</f>
        <v xml:space="preserve"> </v>
      </c>
      <c r="F2" s="28">
        <f>'Sport 2011'!F2</f>
        <v>6</v>
      </c>
      <c r="G2" s="29">
        <f>'Sport 2011'!G2</f>
        <v>0</v>
      </c>
      <c r="H2" s="29">
        <f>'Sport 2011'!H2</f>
        <v>0</v>
      </c>
      <c r="I2" s="30" t="str">
        <f>'Sport 2011'!I2</f>
        <v xml:space="preserve">max  </v>
      </c>
      <c r="J2" s="92">
        <f>'Sport 2011'!K2</f>
        <v>91.4</v>
      </c>
      <c r="K2" s="31">
        <f>'Sport 2011'!L2</f>
        <v>0</v>
      </c>
      <c r="L2" s="30">
        <f>'Sport 2011'!M2</f>
        <v>0</v>
      </c>
      <c r="M2" s="32">
        <f>'Sport 2011'!N2</f>
        <v>11355</v>
      </c>
      <c r="N2" s="32">
        <f>'Sport 2011'!O2</f>
        <v>17405054</v>
      </c>
      <c r="O2" s="33">
        <f>'Sport 2011'!P2</f>
        <v>0</v>
      </c>
      <c r="P2" s="34" t="e">
        <f>'Sport 2011'!Q2</f>
        <v>#DIV/0!</v>
      </c>
      <c r="Q2" s="30">
        <f>'Sport 2011'!R2</f>
        <v>7.118754037093229</v>
      </c>
      <c r="R2" s="33">
        <f>'Sport 2011'!S2</f>
        <v>0</v>
      </c>
      <c r="S2" s="30">
        <f>'Sport 2011'!T2</f>
        <v>0</v>
      </c>
      <c r="T2" s="30">
        <f>'Sport 2011'!U2</f>
        <v>0</v>
      </c>
      <c r="U2" s="32">
        <f>'Sport 2011'!V2</f>
        <v>1822</v>
      </c>
      <c r="V2" s="32">
        <f>'Sport 2011'!W2</f>
        <v>20838</v>
      </c>
      <c r="W2" s="28">
        <f>'Sport 2011'!X2</f>
        <v>1740</v>
      </c>
      <c r="X2" s="29">
        <f>'Sport 2011'!Y2</f>
        <v>50</v>
      </c>
      <c r="Y2" s="29">
        <f>'Sport 2011'!Z2</f>
        <v>54</v>
      </c>
      <c r="Z2" s="35">
        <f>'Sport 2011'!AA2</f>
        <v>21600</v>
      </c>
      <c r="AA2" s="112">
        <f>'Sport 2011'!AB2</f>
        <v>1413</v>
      </c>
      <c r="AB2" s="113">
        <f>'Sport 2011'!AC2</f>
        <v>6267054</v>
      </c>
      <c r="AC2" s="35">
        <f>'Sport 2011'!AD2</f>
        <v>4435</v>
      </c>
      <c r="AD2" s="28">
        <f>'Sport 2011'!AE2</f>
        <v>1</v>
      </c>
      <c r="AE2" s="29">
        <f>'Sport 2011'!AF2</f>
        <v>13</v>
      </c>
      <c r="AF2" s="29">
        <f>'Sport 2011'!AG2</f>
        <v>55</v>
      </c>
      <c r="AG2" s="35">
        <f>'Sport 2011'!AH2</f>
        <v>0</v>
      </c>
      <c r="AH2" s="34">
        <f>'Sport 2011'!AI2</f>
        <v>812</v>
      </c>
      <c r="AI2" s="34">
        <f>'Sport 2011'!AJ2</f>
        <v>5686</v>
      </c>
      <c r="AJ2" s="30" t="str">
        <f>'Sport 2011'!AK2</f>
        <v/>
      </c>
      <c r="AK2" s="35" t="str">
        <f>'Sport 2011'!AL2</f>
        <v>l</v>
      </c>
      <c r="AL2" s="35" t="str">
        <f>'Sport 2011'!AM2</f>
        <v>k</v>
      </c>
      <c r="AM2" s="35" t="str">
        <f>'Sport 2011'!AN2</f>
        <v>s</v>
      </c>
      <c r="AN2" s="35" t="str">
        <f>'Sport 2011'!AO2</f>
        <v>r</v>
      </c>
      <c r="AO2" s="35" t="str">
        <f>'Sport 2011'!AP2</f>
        <v>b</v>
      </c>
      <c r="AP2" s="35" t="str">
        <f>'Sport 2011'!AQ2</f>
        <v>g</v>
      </c>
      <c r="AQ2" s="28">
        <f>'Sport 2011'!AR2</f>
        <v>0</v>
      </c>
      <c r="AR2" s="29">
        <f>'Sport 2011'!AS2</f>
        <v>0</v>
      </c>
      <c r="AS2" s="29">
        <f>'Sport 2011'!AT2</f>
        <v>0</v>
      </c>
      <c r="AT2" s="35">
        <f>'Sport 2011'!AU2</f>
        <v>7718</v>
      </c>
      <c r="AU2" s="28">
        <f>'Sport 2011'!AV2</f>
        <v>2</v>
      </c>
      <c r="AV2" s="29">
        <f>'Sport 2011'!AW2</f>
        <v>8</v>
      </c>
      <c r="AW2" s="29">
        <f>'Sport 2011'!AX2</f>
        <v>38</v>
      </c>
      <c r="AX2" s="35">
        <f>'Sport 2011'!AY2</f>
        <v>1102</v>
      </c>
      <c r="AY2" s="28">
        <f>'Sport 2011'!AZ2</f>
        <v>0</v>
      </c>
      <c r="AZ2" s="29">
        <f>'Sport 2011'!BA2</f>
        <v>18</v>
      </c>
      <c r="BA2" s="29">
        <f>'Sport 2011'!BB2</f>
        <v>22</v>
      </c>
      <c r="BB2" s="35" t="str">
        <f>'Sport 2011'!BC2</f>
        <v>g</v>
      </c>
      <c r="BC2" s="30">
        <f>'Sport 2011'!BD2</f>
        <v>0</v>
      </c>
      <c r="BD2" s="30">
        <f>'Sport 2011'!BE2</f>
        <v>0</v>
      </c>
      <c r="BE2" s="30">
        <f>'Sport 2011'!BF2</f>
        <v>0</v>
      </c>
      <c r="BF2" s="30">
        <f>'Sport 2011'!BG2</f>
        <v>0</v>
      </c>
      <c r="BG2" s="30">
        <f>'Sport 2011'!BH2</f>
        <v>0</v>
      </c>
      <c r="BH2" s="30">
        <f>'Sport 2011'!BI2</f>
        <v>0</v>
      </c>
      <c r="BI2" s="30">
        <f>'Sport 2011'!BJ2</f>
        <v>0</v>
      </c>
      <c r="BJ2" s="30">
        <f>'Sport 2011'!BK2</f>
        <v>0</v>
      </c>
      <c r="BK2" s="30">
        <f>'Sport 2011'!BL2</f>
        <v>0</v>
      </c>
      <c r="BL2" s="30">
        <f>'Sport 2011'!BM2</f>
        <v>0</v>
      </c>
      <c r="BM2" s="30">
        <f>'Sport 2011'!BO2</f>
        <v>0</v>
      </c>
      <c r="BN2" s="30">
        <f>'Sport 2011'!BP2</f>
        <v>0</v>
      </c>
      <c r="BO2" s="30">
        <f>'Sport 2011'!BQ2</f>
        <v>0</v>
      </c>
    </row>
    <row r="3" spans="1:67" s="19" customFormat="1" ht="16.5" customHeight="1" collapsed="1" x14ac:dyDescent="0.2">
      <c r="A3" s="36">
        <f>'Sport 2011'!A3</f>
        <v>0</v>
      </c>
      <c r="B3" s="37">
        <f>'Sport 2011'!B3</f>
        <v>0</v>
      </c>
      <c r="C3" s="4" t="str">
        <f>'Sport 2011'!C3</f>
        <v>bis</v>
      </c>
      <c r="D3" s="38">
        <f>'Sport 2011'!D3</f>
        <v>40571</v>
      </c>
      <c r="E3" s="39" t="str">
        <f>'Sport 2011'!E3</f>
        <v xml:space="preserve"> </v>
      </c>
      <c r="F3" s="17">
        <f>'Sport 2011'!F3</f>
        <v>0</v>
      </c>
      <c r="G3" s="18">
        <f>'Sport 2011'!G3</f>
        <v>13</v>
      </c>
      <c r="H3" s="18">
        <f>'Sport 2011'!H3</f>
        <v>15</v>
      </c>
      <c r="I3" s="11" t="str">
        <f>'Sport 2011'!I3</f>
        <v xml:space="preserve">min  </v>
      </c>
      <c r="J3" s="93">
        <f>'Sport 2011'!K3</f>
        <v>71.2</v>
      </c>
      <c r="K3" s="40">
        <f>'Sport 2011'!L3</f>
        <v>0</v>
      </c>
      <c r="L3" s="213">
        <f>'Sport 2011'!M3</f>
        <v>11737.236999999999</v>
      </c>
      <c r="M3" s="212">
        <f>'Sport 2011'!N3</f>
        <v>1745.2</v>
      </c>
      <c r="N3" s="211">
        <f>'Sport 2011'!O3</f>
        <v>1671</v>
      </c>
      <c r="O3" s="210">
        <f>'Sport 2011'!P3</f>
        <v>897.5</v>
      </c>
      <c r="P3" s="209">
        <f>'Sport 2011'!Q3</f>
        <v>1223.0078571428571</v>
      </c>
      <c r="Q3" s="181">
        <f>'Sport 2011'!R3</f>
        <v>173</v>
      </c>
      <c r="R3" s="182">
        <f>'Sport 2011'!S3</f>
        <v>0</v>
      </c>
      <c r="S3" s="11">
        <f>'Sport 2011'!T3</f>
        <v>0</v>
      </c>
      <c r="T3" s="11">
        <f>'Sport 2011'!U3</f>
        <v>17446.944857142858</v>
      </c>
      <c r="U3" s="13">
        <f>'Sport 2011'!V3</f>
        <v>0</v>
      </c>
      <c r="V3" s="13">
        <f>'Sport 2011'!W3</f>
        <v>0</v>
      </c>
      <c r="W3" s="17">
        <f>'Sport 2011'!X3</f>
        <v>0</v>
      </c>
      <c r="X3" s="18">
        <f>'Sport 2011'!Y3</f>
        <v>0</v>
      </c>
      <c r="Y3" s="18">
        <f>'Sport 2011'!Z3</f>
        <v>0</v>
      </c>
      <c r="Z3" s="35">
        <f>'Sport 2011'!AA3</f>
        <v>795</v>
      </c>
      <c r="AA3" s="19">
        <f>'Sport 2011'!AB3</f>
        <v>0</v>
      </c>
      <c r="AB3" s="19">
        <f>'Sport 2011'!AC3</f>
        <v>0</v>
      </c>
      <c r="AC3" s="19">
        <f>'Sport 2011'!AD3</f>
        <v>0</v>
      </c>
      <c r="AD3" s="19">
        <f>'Sport 2011'!AE3</f>
        <v>0</v>
      </c>
      <c r="AE3" s="19">
        <f>'Sport 2011'!AF3</f>
        <v>0</v>
      </c>
      <c r="AF3" s="19">
        <f>'Sport 2011'!AG3</f>
        <v>0</v>
      </c>
      <c r="AG3" s="19">
        <f>'Sport 2011'!AH3</f>
        <v>0</v>
      </c>
      <c r="AH3" s="21">
        <f>'Sport 2011'!AI3</f>
        <v>0</v>
      </c>
      <c r="AI3" s="21">
        <f>'Sport 2011'!AJ3</f>
        <v>0</v>
      </c>
      <c r="AJ3" s="11" t="str">
        <f>'Sport 2011'!AK3</f>
        <v/>
      </c>
      <c r="AK3" s="19">
        <f>'Sport 2011'!AL3</f>
        <v>0</v>
      </c>
      <c r="AL3" s="19">
        <f>'Sport 2011'!AM3</f>
        <v>0</v>
      </c>
      <c r="AM3" s="19">
        <f>'Sport 2011'!AN3</f>
        <v>0</v>
      </c>
      <c r="AN3" s="19">
        <f>'Sport 2011'!AO3</f>
        <v>0</v>
      </c>
      <c r="AO3" s="19">
        <f>'Sport 2011'!AP3</f>
        <v>0</v>
      </c>
      <c r="AP3" s="19">
        <f>'Sport 2011'!AQ3</f>
        <v>0</v>
      </c>
      <c r="AQ3" s="19">
        <f>'Sport 2011'!AR3</f>
        <v>0</v>
      </c>
      <c r="AR3" s="19">
        <f>'Sport 2011'!AS3</f>
        <v>0</v>
      </c>
      <c r="AS3" s="19">
        <f>'Sport 2011'!AT3</f>
        <v>0</v>
      </c>
      <c r="AT3" s="19">
        <f>'Sport 2011'!AU3</f>
        <v>0</v>
      </c>
      <c r="AU3" s="19">
        <f>'Sport 2011'!AV3</f>
        <v>0</v>
      </c>
      <c r="AV3" s="19">
        <f>'Sport 2011'!AW3</f>
        <v>0</v>
      </c>
      <c r="AW3" s="19">
        <f>'Sport 2011'!AX3</f>
        <v>0</v>
      </c>
      <c r="AX3" s="19">
        <f>'Sport 2011'!AY3</f>
        <v>0</v>
      </c>
      <c r="AY3" s="19">
        <f>'Sport 2011'!AZ3</f>
        <v>0</v>
      </c>
      <c r="AZ3" s="19">
        <f>'Sport 2011'!BA3</f>
        <v>0</v>
      </c>
      <c r="BA3" s="19">
        <f>'Sport 2011'!BB3</f>
        <v>0</v>
      </c>
      <c r="BB3" s="19">
        <f>'Sport 2011'!BC3</f>
        <v>0</v>
      </c>
      <c r="BC3" s="30">
        <f>'Sport 2011'!BD3</f>
        <v>0</v>
      </c>
      <c r="BD3" s="30">
        <f>'Sport 2011'!BE3</f>
        <v>0</v>
      </c>
      <c r="BE3" s="30">
        <f>'Sport 2011'!BF3</f>
        <v>0</v>
      </c>
      <c r="BF3" s="30">
        <f>'Sport 2011'!BG3</f>
        <v>0</v>
      </c>
      <c r="BG3" s="30">
        <f>'Sport 2011'!BH3</f>
        <v>0</v>
      </c>
      <c r="BH3" s="30">
        <f>'Sport 2011'!BI3</f>
        <v>0</v>
      </c>
      <c r="BI3" s="30">
        <f>'Sport 2011'!BJ3</f>
        <v>0</v>
      </c>
      <c r="BJ3" s="30">
        <f>'Sport 2011'!BK3</f>
        <v>0</v>
      </c>
      <c r="BK3" s="30">
        <f>'Sport 2011'!BL3</f>
        <v>0</v>
      </c>
      <c r="BL3" s="30">
        <f>'Sport 2011'!BM3</f>
        <v>0</v>
      </c>
      <c r="BM3" s="30">
        <f>'Sport 2011'!BO3</f>
        <v>0</v>
      </c>
      <c r="BN3" s="30">
        <f>'Sport 2011'!BP3</f>
        <v>0</v>
      </c>
      <c r="BO3" s="30">
        <f>'Sport 2011'!BQ3</f>
        <v>0</v>
      </c>
    </row>
    <row r="4" spans="1:67" ht="16.5" customHeight="1" x14ac:dyDescent="0.2">
      <c r="A4" s="23">
        <f>'Sport 2011'!A4</f>
        <v>52</v>
      </c>
      <c r="B4" s="43">
        <f>'Sport 2011'!B4</f>
        <v>12</v>
      </c>
      <c r="C4" s="29">
        <f>'Sport 2011'!C4</f>
        <v>95</v>
      </c>
      <c r="D4" s="26" t="str">
        <f>'Sport 2011'!D4</f>
        <v>pro Woche</v>
      </c>
      <c r="E4" s="27" t="str">
        <f>'Sport 2011'!E4</f>
        <v xml:space="preserve"> </v>
      </c>
      <c r="F4" s="28">
        <f>'Sport 2011'!F4</f>
        <v>1</v>
      </c>
      <c r="G4" s="29">
        <f>'Sport 2011'!G4</f>
        <v>12</v>
      </c>
      <c r="H4" s="29">
        <f>'Sport 2011'!H4</f>
        <v>0</v>
      </c>
      <c r="I4" s="30" t="str">
        <f>'Sport 2011'!I4</f>
        <v xml:space="preserve">max  </v>
      </c>
      <c r="J4" s="92">
        <f>'Sport 2011'!K4</f>
        <v>87.5</v>
      </c>
      <c r="K4" s="31">
        <f>'Sport 2011'!L4</f>
        <v>0</v>
      </c>
      <c r="L4" s="44">
        <f>'Sport 2011'!M4</f>
        <v>60.65</v>
      </c>
      <c r="M4" s="32">
        <f>'Sport 2011'!N4</f>
        <v>937</v>
      </c>
      <c r="N4" s="45">
        <f>'Sport 2011'!O4</f>
        <v>0</v>
      </c>
      <c r="O4" s="46">
        <f>'Sport 2011'!P4</f>
        <v>0.16051816239316241</v>
      </c>
      <c r="P4" s="34">
        <f>'Sport 2011'!Q4</f>
        <v>0</v>
      </c>
      <c r="Q4" s="30" t="str">
        <f>'Sport 2011'!R4</f>
        <v/>
      </c>
      <c r="R4" s="47">
        <f>'Sport 2011'!S4</f>
        <v>10</v>
      </c>
      <c r="S4" s="48">
        <f>'Sport 2011'!T4</f>
        <v>0</v>
      </c>
      <c r="T4" s="48">
        <f>'Sport 2011'!U4</f>
        <v>70.650000000000006</v>
      </c>
      <c r="U4" s="33">
        <f>'Sport 2011'!V4</f>
        <v>0</v>
      </c>
      <c r="V4" s="33">
        <f>'Sport 2011'!W4</f>
        <v>0</v>
      </c>
      <c r="W4" s="28">
        <f>'Sport 2011'!X4</f>
        <v>0</v>
      </c>
      <c r="X4" s="29">
        <f>'Sport 2011'!Y4</f>
        <v>9</v>
      </c>
      <c r="Y4" s="29">
        <f>'Sport 2011'!Z4</f>
        <v>37</v>
      </c>
      <c r="Z4" s="35">
        <f>'Sport 2011'!AA4</f>
        <v>4320</v>
      </c>
      <c r="AA4" s="35">
        <f>'Sport 2011'!AB4</f>
        <v>52</v>
      </c>
      <c r="AB4" s="35">
        <f>'Sport 2011'!AC4</f>
        <v>30049</v>
      </c>
      <c r="AC4" s="35">
        <f>'Sport 2011'!AD4</f>
        <v>577</v>
      </c>
      <c r="AD4" s="49">
        <f>'Sport 2011'!AE4</f>
        <v>12</v>
      </c>
      <c r="AE4" s="29">
        <f>'Sport 2011'!AF4</f>
        <v>0</v>
      </c>
      <c r="AF4" s="29">
        <f>'Sport 2011'!AG4</f>
        <v>0</v>
      </c>
      <c r="AG4" s="35" t="str">
        <f>'Sport 2011'!AH4</f>
        <v xml:space="preserve"> </v>
      </c>
      <c r="AH4" s="50">
        <f>'Sport 2011'!AI4</f>
        <v>0</v>
      </c>
      <c r="AI4" s="50">
        <f>'Sport 2011'!AJ4</f>
        <v>0</v>
      </c>
      <c r="AJ4" s="30" t="str">
        <f>'Sport 2011'!AK4</f>
        <v/>
      </c>
      <c r="AK4" s="51" t="str">
        <f>'Sport 2011'!AL4</f>
        <v>Che</v>
      </c>
      <c r="AL4" s="51">
        <f>'Sport 2011'!AM4</f>
        <v>0</v>
      </c>
      <c r="AM4" s="35">
        <f>'Sport 2011'!AN4</f>
        <v>0</v>
      </c>
      <c r="AN4" s="35">
        <f>'Sport 2011'!AO4</f>
        <v>0</v>
      </c>
      <c r="AO4" s="35">
        <f>'Sport 2011'!AP4</f>
        <v>0</v>
      </c>
      <c r="AP4" s="35">
        <f>'Sport 2011'!AQ4</f>
        <v>0</v>
      </c>
      <c r="AQ4" s="28">
        <f>'Sport 2011'!AR4</f>
        <v>0</v>
      </c>
      <c r="AR4" s="29">
        <f>'Sport 2011'!AS4</f>
        <v>0</v>
      </c>
      <c r="AS4" s="29">
        <f>'Sport 2011'!AT4</f>
        <v>0</v>
      </c>
      <c r="AT4" s="35">
        <f>'Sport 2011'!AU4</f>
        <v>0</v>
      </c>
      <c r="AU4" s="35">
        <f>'Sport 2011'!AV4</f>
        <v>0</v>
      </c>
      <c r="AV4" s="35">
        <f>'Sport 2011'!AW4</f>
        <v>0</v>
      </c>
      <c r="AW4" s="35">
        <f>'Sport 2011'!AX4</f>
        <v>0</v>
      </c>
      <c r="AX4" s="35">
        <f>'Sport 2011'!AY4</f>
        <v>0</v>
      </c>
      <c r="AY4" s="35">
        <f>'Sport 2011'!AZ4</f>
        <v>0</v>
      </c>
      <c r="AZ4" s="35">
        <f>'Sport 2011'!BA4</f>
        <v>0</v>
      </c>
      <c r="BA4" s="35">
        <f>'Sport 2011'!BB4</f>
        <v>0</v>
      </c>
      <c r="BB4" s="35">
        <f>'Sport 2011'!BC4</f>
        <v>0</v>
      </c>
      <c r="BC4" s="30">
        <f>'Sport 2011'!BD4</f>
        <v>0</v>
      </c>
      <c r="BD4" s="30">
        <f>'Sport 2011'!BE4</f>
        <v>0</v>
      </c>
      <c r="BE4" s="30">
        <f>'Sport 2011'!BF4</f>
        <v>0</v>
      </c>
      <c r="BF4" s="30">
        <f>'Sport 2011'!BG4</f>
        <v>0</v>
      </c>
      <c r="BG4" s="30">
        <f>'Sport 2011'!BH4</f>
        <v>0</v>
      </c>
      <c r="BH4" s="30">
        <f>'Sport 2011'!BI4</f>
        <v>0</v>
      </c>
      <c r="BI4" s="30">
        <f>'Sport 2011'!BJ4</f>
        <v>0</v>
      </c>
      <c r="BJ4" s="30">
        <f>'Sport 2011'!BK4</f>
        <v>0</v>
      </c>
      <c r="BK4" s="30">
        <f>'Sport 2011'!BL4</f>
        <v>0</v>
      </c>
      <c r="BL4" s="30">
        <f>'Sport 2011'!BM4</f>
        <v>0</v>
      </c>
      <c r="BM4" s="30">
        <f>'Sport 2011'!BO4</f>
        <v>0</v>
      </c>
      <c r="BN4" s="30">
        <f>'Sport 2011'!BP4</f>
        <v>0</v>
      </c>
      <c r="BO4" s="30">
        <f>'Sport 2011'!BQ4</f>
        <v>0</v>
      </c>
    </row>
    <row r="5" spans="1:67" s="19" customFormat="1" ht="16.5" customHeight="1" x14ac:dyDescent="0.2">
      <c r="A5" s="37">
        <f>'Sport 2011'!A5</f>
        <v>365</v>
      </c>
      <c r="B5" s="37">
        <f>'Sport 2011'!B5</f>
        <v>0</v>
      </c>
      <c r="C5" s="18" t="str">
        <f>'Sport 2011'!C5</f>
        <v xml:space="preserve">  </v>
      </c>
      <c r="D5" s="38" t="str">
        <f>'Sport 2011'!D5</f>
        <v>pro Tag</v>
      </c>
      <c r="E5" s="39" t="str">
        <f>'Sport 2011'!E5</f>
        <v xml:space="preserve"> </v>
      </c>
      <c r="F5" s="17">
        <f>'Sport 2011'!F5</f>
        <v>0</v>
      </c>
      <c r="G5" s="18">
        <f>'Sport 2011'!G5</f>
        <v>24</v>
      </c>
      <c r="H5" s="18">
        <f>'Sport 2011'!H5</f>
        <v>30</v>
      </c>
      <c r="I5" s="11" t="str">
        <f>'Sport 2011'!I5</f>
        <v xml:space="preserve">min  </v>
      </c>
      <c r="J5" s="93">
        <f>'Sport 2011'!K5</f>
        <v>86</v>
      </c>
      <c r="K5" s="40">
        <f>'Sport 2011'!L5</f>
        <v>0</v>
      </c>
      <c r="L5" s="41">
        <f>'Sport 2011'!M5</f>
        <v>0</v>
      </c>
      <c r="M5" s="52">
        <f>'Sport 2011'!N5</f>
        <v>122</v>
      </c>
      <c r="N5" s="52">
        <f>'Sport 2011'!O5</f>
        <v>82049</v>
      </c>
      <c r="O5" s="12">
        <f>'Sport 2011'!P5</f>
        <v>2.286834094368341E-2</v>
      </c>
      <c r="P5" s="53">
        <f>'Sport 2011'!Q5</f>
        <v>0</v>
      </c>
      <c r="Q5" s="11">
        <f>'Sport 2011'!R5</f>
        <v>0</v>
      </c>
      <c r="R5" s="13">
        <f>'Sport 2011'!S5</f>
        <v>0</v>
      </c>
      <c r="S5" s="11">
        <f>'Sport 2011'!T5</f>
        <v>0</v>
      </c>
      <c r="T5" s="11">
        <f>'Sport 2011'!U5</f>
        <v>0</v>
      </c>
      <c r="U5" s="13">
        <f>'Sport 2011'!V5</f>
        <v>0</v>
      </c>
      <c r="V5" s="13">
        <f>'Sport 2011'!W5</f>
        <v>0</v>
      </c>
      <c r="W5" s="17">
        <f>'Sport 2011'!X5</f>
        <v>0</v>
      </c>
      <c r="X5" s="18">
        <f>'Sport 2011'!Y5</f>
        <v>1</v>
      </c>
      <c r="Y5" s="18">
        <f>'Sport 2011'!Z5</f>
        <v>22</v>
      </c>
      <c r="Z5" s="19">
        <f>'Sport 2011'!AA5</f>
        <v>1470</v>
      </c>
      <c r="AA5" s="19">
        <f>'Sport 2011'!AB5</f>
        <v>365</v>
      </c>
      <c r="AB5" s="19">
        <f>'Sport 2011'!AC5</f>
        <v>30049</v>
      </c>
      <c r="AC5" s="19">
        <f>'Sport 2011'!AD5</f>
        <v>82</v>
      </c>
      <c r="AD5" s="17">
        <f>'Sport 2011'!AE5</f>
        <v>0</v>
      </c>
      <c r="AE5" s="18">
        <f>'Sport 2011'!AF5</f>
        <v>0</v>
      </c>
      <c r="AF5" s="18">
        <f>'Sport 2011'!AG5</f>
        <v>0</v>
      </c>
      <c r="AG5" s="19" t="str">
        <f>'Sport 2011'!AH5</f>
        <v xml:space="preserve"> </v>
      </c>
      <c r="AH5" s="21">
        <f>'Sport 2011'!AI5</f>
        <v>0</v>
      </c>
      <c r="AI5" s="21">
        <f>'Sport 2011'!AJ5</f>
        <v>0</v>
      </c>
      <c r="AJ5" s="11" t="str">
        <f>'Sport 2011'!AK5</f>
        <v/>
      </c>
      <c r="AK5" s="19" t="str">
        <f>'Sport 2011'!AL5</f>
        <v>CS</v>
      </c>
      <c r="AL5" s="19">
        <f>'Sport 2011'!AM5</f>
        <v>0</v>
      </c>
      <c r="AM5" s="19">
        <f>'Sport 2011'!AN5</f>
        <v>0</v>
      </c>
      <c r="AN5" s="19">
        <f>'Sport 2011'!AO5</f>
        <v>0</v>
      </c>
      <c r="AO5" s="19">
        <f>'Sport 2011'!AP5</f>
        <v>0</v>
      </c>
      <c r="AP5" s="19">
        <f>'Sport 2011'!AQ5</f>
        <v>0</v>
      </c>
      <c r="AQ5" s="17">
        <f>'Sport 2011'!AR5</f>
        <v>0</v>
      </c>
      <c r="AR5" s="18">
        <f>'Sport 2011'!AS5</f>
        <v>0</v>
      </c>
      <c r="AS5" s="18">
        <f>'Sport 2011'!AT5</f>
        <v>0</v>
      </c>
      <c r="AT5" s="19">
        <f>'Sport 2011'!AU5</f>
        <v>0</v>
      </c>
      <c r="AU5" s="19">
        <f>'Sport 2011'!AV5</f>
        <v>0</v>
      </c>
      <c r="AV5" s="19">
        <f>'Sport 2011'!AW5</f>
        <v>0</v>
      </c>
      <c r="AW5" s="19">
        <f>'Sport 2011'!AX5</f>
        <v>0</v>
      </c>
      <c r="AX5" s="19">
        <f>'Sport 2011'!AY5</f>
        <v>0</v>
      </c>
      <c r="AY5" s="19">
        <f>'Sport 2011'!AZ5</f>
        <v>0</v>
      </c>
      <c r="AZ5" s="19">
        <f>'Sport 2011'!BA5</f>
        <v>0</v>
      </c>
      <c r="BA5" s="19">
        <f>'Sport 2011'!BB5</f>
        <v>0</v>
      </c>
      <c r="BB5" s="19">
        <f>'Sport 2011'!BC5</f>
        <v>0</v>
      </c>
      <c r="BC5" s="30">
        <f>'Sport 2011'!BD5</f>
        <v>0</v>
      </c>
      <c r="BD5" s="30">
        <f>'Sport 2011'!BE5</f>
        <v>0</v>
      </c>
      <c r="BE5" s="30">
        <f>'Sport 2011'!BF5</f>
        <v>0</v>
      </c>
      <c r="BF5" s="30">
        <f>'Sport 2011'!BG5</f>
        <v>0</v>
      </c>
      <c r="BG5" s="30">
        <f>'Sport 2011'!BH5</f>
        <v>0</v>
      </c>
      <c r="BH5" s="30">
        <f>'Sport 2011'!BI5</f>
        <v>0</v>
      </c>
      <c r="BI5" s="30">
        <f>'Sport 2011'!BJ5</f>
        <v>0</v>
      </c>
      <c r="BJ5" s="30">
        <f>'Sport 2011'!BK5</f>
        <v>0</v>
      </c>
      <c r="BK5" s="30">
        <f>'Sport 2011'!BL5</f>
        <v>0</v>
      </c>
      <c r="BL5" s="30">
        <f>'Sport 2011'!BM5</f>
        <v>0</v>
      </c>
      <c r="BM5" s="30">
        <f>'Sport 2011'!BO5</f>
        <v>0</v>
      </c>
      <c r="BN5" s="30">
        <f>'Sport 2011'!BP5</f>
        <v>0</v>
      </c>
      <c r="BO5" s="30">
        <f>'Sport 2011'!BQ5</f>
        <v>0</v>
      </c>
    </row>
    <row r="6" spans="1:67" ht="16.5" customHeight="1" collapsed="1" x14ac:dyDescent="0.2">
      <c r="A6" s="23">
        <f>'Sport 2011'!A6</f>
        <v>52</v>
      </c>
      <c r="B6" s="43">
        <f>'Sport 2011'!B6</f>
        <v>48</v>
      </c>
      <c r="C6" s="29">
        <f>'Sport 2011'!C6</f>
        <v>96</v>
      </c>
      <c r="D6" s="26" t="str">
        <f>'Sport 2011'!D6</f>
        <v>pro Woche</v>
      </c>
      <c r="E6" s="54">
        <f>'Sport 2011'!E6</f>
        <v>1.5</v>
      </c>
      <c r="F6" s="28">
        <f>'Sport 2011'!F6</f>
        <v>2</v>
      </c>
      <c r="G6" s="29">
        <f>'Sport 2011'!G6</f>
        <v>5</v>
      </c>
      <c r="H6" s="29">
        <f>'Sport 2011'!H6</f>
        <v>57</v>
      </c>
      <c r="I6" s="30" t="str">
        <f>'Sport 2011'!I6</f>
        <v xml:space="preserve">max  </v>
      </c>
      <c r="J6" s="92">
        <f>'Sport 2011'!K6</f>
        <v>89</v>
      </c>
      <c r="K6" s="31">
        <f>'Sport 2011'!L6</f>
        <v>0</v>
      </c>
      <c r="L6" s="44">
        <f>'Sport 2011'!M6</f>
        <v>211.65</v>
      </c>
      <c r="M6" s="32">
        <f>'Sport 2011'!N6</f>
        <v>10905</v>
      </c>
      <c r="N6" s="45">
        <f>'Sport 2011'!O6</f>
        <v>0</v>
      </c>
      <c r="O6" s="46">
        <f>'Sport 2011'!P6</f>
        <v>1.1513995726495727</v>
      </c>
      <c r="P6" s="34">
        <f>'Sport 2011'!Q6</f>
        <v>0</v>
      </c>
      <c r="Q6" s="30" t="str">
        <f>'Sport 2011'!R6</f>
        <v/>
      </c>
      <c r="R6" s="222">
        <f>'Sport 2011'!S6</f>
        <v>207</v>
      </c>
      <c r="S6" s="48">
        <f>'Sport 2011'!T6</f>
        <v>0</v>
      </c>
      <c r="T6" s="48">
        <f>'Sport 2011'!U6</f>
        <v>670.55</v>
      </c>
      <c r="U6" s="33">
        <f>'Sport 2011'!V6</f>
        <v>0</v>
      </c>
      <c r="V6" s="33">
        <f>'Sport 2011'!W6</f>
        <v>0</v>
      </c>
      <c r="W6" s="28">
        <f>'Sport 2011'!X6</f>
        <v>1</v>
      </c>
      <c r="X6" s="29">
        <f>'Sport 2011'!Y6</f>
        <v>9</v>
      </c>
      <c r="Y6" s="29">
        <f>'Sport 2011'!Z6</f>
        <v>5</v>
      </c>
      <c r="Z6" s="35">
        <f>'Sport 2011'!AA6</f>
        <v>7557</v>
      </c>
      <c r="AA6" s="35">
        <f>'Sport 2011'!AB6</f>
        <v>52</v>
      </c>
      <c r="AB6" s="35">
        <f>'Sport 2011'!AC6</f>
        <v>215542</v>
      </c>
      <c r="AC6" s="35">
        <f>'Sport 2011'!AD6</f>
        <v>4145</v>
      </c>
      <c r="AD6" s="49">
        <f>'Sport 2011'!AE6</f>
        <v>48</v>
      </c>
      <c r="AE6" s="29">
        <f>'Sport 2011'!AF6</f>
        <v>0</v>
      </c>
      <c r="AF6" s="29">
        <f>'Sport 2011'!AG6</f>
        <v>0</v>
      </c>
      <c r="AG6" s="35" t="str">
        <f>'Sport 2011'!AH6</f>
        <v xml:space="preserve"> </v>
      </c>
      <c r="AH6" s="50">
        <f>'Sport 2011'!AI6</f>
        <v>0</v>
      </c>
      <c r="AI6" s="50">
        <f>'Sport 2011'!AJ6</f>
        <v>0</v>
      </c>
      <c r="AJ6" s="30" t="str">
        <f>'Sport 2011'!AK6</f>
        <v/>
      </c>
      <c r="AK6" s="51" t="str">
        <f>'Sport 2011'!AL6</f>
        <v>LL</v>
      </c>
      <c r="AL6" s="51">
        <f>'Sport 2011'!AM6</f>
        <v>0</v>
      </c>
      <c r="AM6" s="35">
        <f>'Sport 2011'!AN6</f>
        <v>0</v>
      </c>
      <c r="AN6" s="35">
        <f>'Sport 2011'!AO6</f>
        <v>0</v>
      </c>
      <c r="AO6" s="35">
        <f>'Sport 2011'!AP6</f>
        <v>0</v>
      </c>
      <c r="AP6" s="35">
        <f>'Sport 2011'!AQ6</f>
        <v>0</v>
      </c>
      <c r="AQ6" s="28">
        <f>'Sport 2011'!AR6</f>
        <v>0</v>
      </c>
      <c r="AR6" s="29">
        <f>'Sport 2011'!AS6</f>
        <v>0</v>
      </c>
      <c r="AS6" s="29">
        <f>'Sport 2011'!AT6</f>
        <v>0</v>
      </c>
      <c r="AT6" s="35">
        <f>'Sport 2011'!AU6</f>
        <v>0</v>
      </c>
      <c r="AU6" s="35">
        <f>'Sport 2011'!AV6</f>
        <v>0</v>
      </c>
      <c r="AV6" s="35">
        <f>'Sport 2011'!AW6</f>
        <v>0</v>
      </c>
      <c r="AW6" s="35">
        <f>'Sport 2011'!AX6</f>
        <v>0</v>
      </c>
      <c r="AX6" s="35">
        <f>'Sport 2011'!AY6</f>
        <v>0</v>
      </c>
      <c r="AY6" s="35">
        <f>'Sport 2011'!AZ6</f>
        <v>0</v>
      </c>
      <c r="AZ6" s="35">
        <f>'Sport 2011'!BA6</f>
        <v>0</v>
      </c>
      <c r="BA6" s="35">
        <f>'Sport 2011'!BB6</f>
        <v>0</v>
      </c>
      <c r="BB6" s="35">
        <f>'Sport 2011'!BC6</f>
        <v>0</v>
      </c>
      <c r="BC6" s="30">
        <f>'Sport 2011'!BD6</f>
        <v>0</v>
      </c>
      <c r="BD6" s="30">
        <f>'Sport 2011'!BE6</f>
        <v>0</v>
      </c>
      <c r="BE6" s="30">
        <f>'Sport 2011'!BF6</f>
        <v>0</v>
      </c>
      <c r="BF6" s="30">
        <f>'Sport 2011'!BG6</f>
        <v>0</v>
      </c>
      <c r="BG6" s="30">
        <f>'Sport 2011'!BH6</f>
        <v>0</v>
      </c>
      <c r="BH6" s="30">
        <f>'Sport 2011'!BI6</f>
        <v>0</v>
      </c>
      <c r="BI6" s="30">
        <f>'Sport 2011'!BJ6</f>
        <v>0</v>
      </c>
      <c r="BJ6" s="30">
        <f>'Sport 2011'!BK6</f>
        <v>0</v>
      </c>
      <c r="BK6" s="30">
        <f>'Sport 2011'!BL6</f>
        <v>0</v>
      </c>
      <c r="BL6" s="30">
        <f>'Sport 2011'!BM6</f>
        <v>0</v>
      </c>
      <c r="BM6" s="30">
        <f>'Sport 2011'!BO6</f>
        <v>0</v>
      </c>
      <c r="BN6" s="30">
        <f>'Sport 2011'!BP6</f>
        <v>0</v>
      </c>
      <c r="BO6" s="30">
        <f>'Sport 2011'!BQ6</f>
        <v>0</v>
      </c>
    </row>
    <row r="7" spans="1:67" s="19" customFormat="1" ht="16.5" customHeight="1" x14ac:dyDescent="0.2">
      <c r="A7" s="37">
        <f>'Sport 2011'!A7</f>
        <v>366</v>
      </c>
      <c r="B7" s="37">
        <f>'Sport 2011'!B7</f>
        <v>0</v>
      </c>
      <c r="C7" s="18" t="str">
        <f>'Sport 2011'!C7</f>
        <v xml:space="preserve">  </v>
      </c>
      <c r="D7" s="38" t="str">
        <f>'Sport 2011'!D7</f>
        <v>pro Tag</v>
      </c>
      <c r="E7" s="11">
        <f>'Sport 2011'!E7</f>
        <v>-8</v>
      </c>
      <c r="F7" s="17">
        <f>'Sport 2011'!F7</f>
        <v>0</v>
      </c>
      <c r="G7" s="18">
        <f>'Sport 2011'!G7</f>
        <v>21</v>
      </c>
      <c r="H7" s="18">
        <f>'Sport 2011'!H7</f>
        <v>53</v>
      </c>
      <c r="I7" s="11" t="str">
        <f>'Sport 2011'!I7</f>
        <v xml:space="preserve">min  </v>
      </c>
      <c r="J7" s="93">
        <f>'Sport 2011'!K7</f>
        <v>79.5</v>
      </c>
      <c r="K7" s="40">
        <f>'Sport 2011'!L7</f>
        <v>0</v>
      </c>
      <c r="L7" s="221">
        <f>'Sport 2011'!M7</f>
        <v>251.9</v>
      </c>
      <c r="M7" s="52">
        <f>'Sport 2011'!N7</f>
        <v>948</v>
      </c>
      <c r="N7" s="52">
        <f>'Sport 2011'!O7</f>
        <v>595222</v>
      </c>
      <c r="O7" s="12">
        <f>'Sport 2011'!P7</f>
        <v>0.16358682452944748</v>
      </c>
      <c r="P7" s="53">
        <f>'Sport 2011'!Q7</f>
        <v>0</v>
      </c>
      <c r="Q7" s="11">
        <f>'Sport 2011'!R7</f>
        <v>0</v>
      </c>
      <c r="R7" s="13">
        <f>'Sport 2011'!S7</f>
        <v>0</v>
      </c>
      <c r="S7" s="11">
        <f>'Sport 2011'!T7</f>
        <v>0</v>
      </c>
      <c r="T7" s="11">
        <f>'Sport 2011'!U7</f>
        <v>0</v>
      </c>
      <c r="U7" s="13">
        <f>'Sport 2011'!V7</f>
        <v>0</v>
      </c>
      <c r="V7" s="13">
        <f>'Sport 2011'!W7</f>
        <v>0</v>
      </c>
      <c r="W7" s="17">
        <f>'Sport 2011'!X7</f>
        <v>0</v>
      </c>
      <c r="X7" s="18">
        <f>'Sport 2011'!Y7</f>
        <v>9</v>
      </c>
      <c r="Y7" s="18">
        <f>'Sport 2011'!Z7</f>
        <v>48</v>
      </c>
      <c r="Z7" s="19">
        <f>'Sport 2011'!AA7</f>
        <v>1313</v>
      </c>
      <c r="AA7" s="19">
        <f>'Sport 2011'!AB7</f>
        <v>366</v>
      </c>
      <c r="AB7" s="19">
        <f>'Sport 2011'!AC7</f>
        <v>215542</v>
      </c>
      <c r="AC7" s="19">
        <f>'Sport 2011'!AD7</f>
        <v>588</v>
      </c>
      <c r="AD7" s="17">
        <f>'Sport 2011'!AE7</f>
        <v>0</v>
      </c>
      <c r="AE7" s="18">
        <f>'Sport 2011'!AF7</f>
        <v>0</v>
      </c>
      <c r="AF7" s="18">
        <f>'Sport 2011'!AG7</f>
        <v>0</v>
      </c>
      <c r="AG7" s="19" t="str">
        <f>'Sport 2011'!AH7</f>
        <v xml:space="preserve"> </v>
      </c>
      <c r="AH7" s="21">
        <f>'Sport 2011'!AI7</f>
        <v>0</v>
      </c>
      <c r="AI7" s="21">
        <f>'Sport 2011'!AJ7</f>
        <v>0</v>
      </c>
      <c r="AJ7" s="11" t="str">
        <f>'Sport 2011'!AK7</f>
        <v/>
      </c>
      <c r="AK7" s="19" t="str">
        <f>'Sport 2011'!AL7</f>
        <v>L+E</v>
      </c>
      <c r="AL7" s="19">
        <f>'Sport 2011'!AM7</f>
        <v>0</v>
      </c>
      <c r="AM7" s="19">
        <f>'Sport 2011'!AN7</f>
        <v>0</v>
      </c>
      <c r="AN7" s="19">
        <f>'Sport 2011'!AO7</f>
        <v>0</v>
      </c>
      <c r="AO7" s="19">
        <f>'Sport 2011'!AP7</f>
        <v>0</v>
      </c>
      <c r="AP7" s="19">
        <f>'Sport 2011'!AQ7</f>
        <v>0</v>
      </c>
      <c r="AQ7" s="17">
        <f>'Sport 2011'!AR7</f>
        <v>0</v>
      </c>
      <c r="AR7" s="18">
        <f>'Sport 2011'!AS7</f>
        <v>0</v>
      </c>
      <c r="AS7" s="18">
        <f>'Sport 2011'!AT7</f>
        <v>0</v>
      </c>
      <c r="AT7" s="19">
        <f>'Sport 2011'!AU7</f>
        <v>0</v>
      </c>
      <c r="AU7" s="19">
        <f>'Sport 2011'!AV7</f>
        <v>0</v>
      </c>
      <c r="AV7" s="19">
        <f>'Sport 2011'!AW7</f>
        <v>0</v>
      </c>
      <c r="AW7" s="19">
        <f>'Sport 2011'!AX7</f>
        <v>0</v>
      </c>
      <c r="AX7" s="19">
        <f>'Sport 2011'!AY7</f>
        <v>0</v>
      </c>
      <c r="AY7" s="19">
        <f>'Sport 2011'!AZ7</f>
        <v>0</v>
      </c>
      <c r="AZ7" s="19">
        <f>'Sport 2011'!BA7</f>
        <v>0</v>
      </c>
      <c r="BA7" s="19">
        <f>'Sport 2011'!BB7</f>
        <v>0</v>
      </c>
      <c r="BB7" s="19">
        <f>'Sport 2011'!BC7</f>
        <v>0</v>
      </c>
      <c r="BC7" s="30">
        <f>'Sport 2011'!BD7</f>
        <v>0</v>
      </c>
      <c r="BD7" s="30">
        <f>'Sport 2011'!BE7</f>
        <v>0</v>
      </c>
      <c r="BE7" s="30">
        <f>'Sport 2011'!BF7</f>
        <v>0</v>
      </c>
      <c r="BF7" s="30">
        <f>'Sport 2011'!BG7</f>
        <v>0</v>
      </c>
      <c r="BG7" s="30">
        <f>'Sport 2011'!BH7</f>
        <v>0</v>
      </c>
      <c r="BH7" s="30">
        <f>'Sport 2011'!BI7</f>
        <v>0</v>
      </c>
      <c r="BI7" s="30">
        <f>'Sport 2011'!BJ7</f>
        <v>0</v>
      </c>
      <c r="BJ7" s="30">
        <f>'Sport 2011'!BK7</f>
        <v>0</v>
      </c>
      <c r="BK7" s="30">
        <f>'Sport 2011'!BL7</f>
        <v>0</v>
      </c>
      <c r="BL7" s="30">
        <f>'Sport 2011'!BM7</f>
        <v>0</v>
      </c>
      <c r="BM7" s="30">
        <f>'Sport 2011'!BO7</f>
        <v>0</v>
      </c>
      <c r="BN7" s="30">
        <f>'Sport 2011'!BP7</f>
        <v>0</v>
      </c>
      <c r="BO7" s="30">
        <f>'Sport 2011'!BQ7</f>
        <v>0</v>
      </c>
    </row>
    <row r="8" spans="1:67" s="49" customFormat="1" ht="16.5" customHeight="1" collapsed="1" x14ac:dyDescent="0.2">
      <c r="A8" s="43">
        <f>'Sport 2011'!A8</f>
        <v>52</v>
      </c>
      <c r="B8" s="43">
        <f>'Sport 2011'!B8</f>
        <v>19</v>
      </c>
      <c r="C8" s="56">
        <f>'Sport 2011'!C8</f>
        <v>97</v>
      </c>
      <c r="D8" s="57" t="str">
        <f>'Sport 2011'!D8</f>
        <v>pro Woche</v>
      </c>
      <c r="E8" s="54">
        <f>'Sport 2011'!E8</f>
        <v>-5</v>
      </c>
      <c r="F8" s="58">
        <f>'Sport 2011'!F8</f>
        <v>2</v>
      </c>
      <c r="G8" s="56">
        <f>'Sport 2011'!G8</f>
        <v>21</v>
      </c>
      <c r="H8" s="56">
        <f>'Sport 2011'!H8</f>
        <v>27</v>
      </c>
      <c r="I8" s="54" t="str">
        <f>'Sport 2011'!I8</f>
        <v xml:space="preserve">max  </v>
      </c>
      <c r="J8" s="94">
        <f>'Sport 2011'!K8</f>
        <v>84</v>
      </c>
      <c r="K8" s="45">
        <f>'Sport 2011'!L8</f>
        <v>0</v>
      </c>
      <c r="L8" s="44">
        <f>'Sport 2011'!M8</f>
        <v>177.9</v>
      </c>
      <c r="M8" s="59">
        <f>'Sport 2011'!N8</f>
        <v>2848</v>
      </c>
      <c r="N8" s="45">
        <f>'Sport 2011'!O8</f>
        <v>0</v>
      </c>
      <c r="O8" s="46">
        <f>'Sport 2011'!P8</f>
        <v>0.48018696581196579</v>
      </c>
      <c r="P8" s="34">
        <f>'Sport 2011'!Q8</f>
        <v>0</v>
      </c>
      <c r="Q8" s="30" t="str">
        <f>'Sport 2011'!R8</f>
        <v/>
      </c>
      <c r="R8" s="47">
        <f>'Sport 2011'!S8</f>
        <v>42</v>
      </c>
      <c r="S8" s="54">
        <f>'Sport 2011'!T8</f>
        <v>0</v>
      </c>
      <c r="T8" s="54">
        <f>'Sport 2011'!U8</f>
        <v>241.8</v>
      </c>
      <c r="U8" s="33">
        <f>'Sport 2011'!V8</f>
        <v>0</v>
      </c>
      <c r="V8" s="33">
        <f>'Sport 2011'!W8</f>
        <v>0</v>
      </c>
      <c r="W8" s="58">
        <f>'Sport 2011'!X8</f>
        <v>0</v>
      </c>
      <c r="X8" s="56">
        <f>'Sport 2011'!Y8</f>
        <v>28</v>
      </c>
      <c r="Y8" s="56">
        <f>'Sport 2011'!Z8</f>
        <v>48</v>
      </c>
      <c r="Z8" s="49">
        <f>'Sport 2011'!AA8</f>
        <v>8487</v>
      </c>
      <c r="AA8" s="49">
        <f>'Sport 2011'!AB8</f>
        <v>52</v>
      </c>
      <c r="AB8" s="35">
        <f>'Sport 2011'!AC8</f>
        <v>89891</v>
      </c>
      <c r="AC8" s="49">
        <f>'Sport 2011'!AD8</f>
        <v>1728</v>
      </c>
      <c r="AD8" s="49">
        <f>'Sport 2011'!AE8</f>
        <v>19</v>
      </c>
      <c r="AE8" s="49">
        <f>'Sport 2011'!AF8</f>
        <v>0</v>
      </c>
      <c r="AF8" s="49">
        <f>'Sport 2011'!AG8</f>
        <v>0</v>
      </c>
      <c r="AG8" s="49" t="str">
        <f>'Sport 2011'!AH8</f>
        <v xml:space="preserve"> </v>
      </c>
      <c r="AH8" s="60">
        <f>'Sport 2011'!AI8</f>
        <v>0</v>
      </c>
      <c r="AI8" s="60">
        <f>'Sport 2011'!AJ8</f>
        <v>0</v>
      </c>
      <c r="AJ8" s="54" t="str">
        <f>'Sport 2011'!AK8</f>
        <v/>
      </c>
      <c r="AK8" s="49" t="str">
        <f>'Sport 2011'!AL8</f>
        <v>S+E</v>
      </c>
      <c r="AL8" s="49">
        <f>'Sport 2011'!AM8</f>
        <v>0</v>
      </c>
      <c r="AM8" s="49">
        <f>'Sport 2011'!AN8</f>
        <v>0</v>
      </c>
      <c r="AN8" s="49">
        <f>'Sport 2011'!AO8</f>
        <v>0</v>
      </c>
      <c r="AO8" s="49">
        <f>'Sport 2011'!AP8</f>
        <v>0</v>
      </c>
      <c r="AP8" s="49">
        <f>'Sport 2011'!AQ8</f>
        <v>0</v>
      </c>
      <c r="AQ8" s="49">
        <f>'Sport 2011'!AR8</f>
        <v>0</v>
      </c>
      <c r="AR8" s="49">
        <f>'Sport 2011'!AS8</f>
        <v>0</v>
      </c>
      <c r="AS8" s="49">
        <f>'Sport 2011'!AT8</f>
        <v>0</v>
      </c>
      <c r="AT8" s="49">
        <f>'Sport 2011'!AU8</f>
        <v>0</v>
      </c>
      <c r="AU8" s="49">
        <f>'Sport 2011'!AV8</f>
        <v>0</v>
      </c>
      <c r="AV8" s="49">
        <f>'Sport 2011'!AW8</f>
        <v>0</v>
      </c>
      <c r="AW8" s="49">
        <f>'Sport 2011'!AX8</f>
        <v>0</v>
      </c>
      <c r="AX8" s="49">
        <f>'Sport 2011'!AY8</f>
        <v>0</v>
      </c>
      <c r="AY8" s="49">
        <f>'Sport 2011'!AZ8</f>
        <v>0</v>
      </c>
      <c r="AZ8" s="49">
        <f>'Sport 2011'!BA8</f>
        <v>0</v>
      </c>
      <c r="BA8" s="49">
        <f>'Sport 2011'!BB8</f>
        <v>0</v>
      </c>
      <c r="BB8" s="49">
        <f>'Sport 2011'!BC8</f>
        <v>0</v>
      </c>
      <c r="BC8" s="30">
        <f>'Sport 2011'!BD8</f>
        <v>0</v>
      </c>
      <c r="BD8" s="30">
        <f>'Sport 2011'!BE8</f>
        <v>0</v>
      </c>
      <c r="BE8" s="30">
        <f>'Sport 2011'!BF8</f>
        <v>0</v>
      </c>
      <c r="BF8" s="30">
        <f>'Sport 2011'!BG8</f>
        <v>0</v>
      </c>
      <c r="BG8" s="30">
        <f>'Sport 2011'!BH8</f>
        <v>0</v>
      </c>
      <c r="BH8" s="30">
        <f>'Sport 2011'!BI8</f>
        <v>0</v>
      </c>
      <c r="BI8" s="30">
        <f>'Sport 2011'!BJ8</f>
        <v>0</v>
      </c>
      <c r="BJ8" s="30">
        <f>'Sport 2011'!BK8</f>
        <v>0</v>
      </c>
      <c r="BK8" s="30">
        <f>'Sport 2011'!BL8</f>
        <v>0</v>
      </c>
      <c r="BL8" s="30">
        <f>'Sport 2011'!BM8</f>
        <v>0</v>
      </c>
      <c r="BM8" s="30">
        <f>'Sport 2011'!BO8</f>
        <v>0</v>
      </c>
      <c r="BN8" s="30">
        <f>'Sport 2011'!BP8</f>
        <v>0</v>
      </c>
      <c r="BO8" s="30">
        <f>'Sport 2011'!BQ8</f>
        <v>0</v>
      </c>
    </row>
    <row r="9" spans="1:67" s="19" customFormat="1" ht="16.5" customHeight="1" x14ac:dyDescent="0.2">
      <c r="A9" s="37">
        <f>'Sport 2011'!A9</f>
        <v>365</v>
      </c>
      <c r="B9" s="37">
        <f>'Sport 2011'!B9</f>
        <v>0</v>
      </c>
      <c r="C9" s="18" t="str">
        <f>'Sport 2011'!C9</f>
        <v xml:space="preserve">  </v>
      </c>
      <c r="D9" s="38" t="str">
        <f>'Sport 2011'!D9</f>
        <v>pro Tag</v>
      </c>
      <c r="E9" s="11">
        <f>'Sport 2011'!E9</f>
        <v>-9</v>
      </c>
      <c r="F9" s="17">
        <f>'Sport 2011'!F9</f>
        <v>0</v>
      </c>
      <c r="G9" s="18">
        <f>'Sport 2011'!G9</f>
        <v>30</v>
      </c>
      <c r="H9" s="18">
        <f>'Sport 2011'!H9</f>
        <v>0</v>
      </c>
      <c r="I9" s="11" t="str">
        <f>'Sport 2011'!I9</f>
        <v xml:space="preserve">min  </v>
      </c>
      <c r="J9" s="93">
        <f>'Sport 2011'!K9</f>
        <v>80</v>
      </c>
      <c r="K9" s="40">
        <f>'Sport 2011'!L9</f>
        <v>0</v>
      </c>
      <c r="L9" s="41">
        <f>'Sport 2011'!M9</f>
        <v>21.9</v>
      </c>
      <c r="M9" s="52">
        <f>'Sport 2011'!N9</f>
        <v>406</v>
      </c>
      <c r="N9" s="52">
        <f>'Sport 2011'!O9</f>
        <v>245811</v>
      </c>
      <c r="O9" s="12">
        <f>'Sport 2011'!P9</f>
        <v>6.8410197869101977E-2</v>
      </c>
      <c r="P9" s="53">
        <f>'Sport 2011'!Q9</f>
        <v>0</v>
      </c>
      <c r="Q9" s="11">
        <f>'Sport 2011'!R9</f>
        <v>0</v>
      </c>
      <c r="R9" s="13">
        <f>'Sport 2011'!S9</f>
        <v>0</v>
      </c>
      <c r="S9" s="11">
        <f>'Sport 2011'!T9</f>
        <v>0</v>
      </c>
      <c r="T9" s="11">
        <f>'Sport 2011'!U9</f>
        <v>0</v>
      </c>
      <c r="U9" s="13">
        <f>'Sport 2011'!V9</f>
        <v>0</v>
      </c>
      <c r="V9" s="13">
        <f>'Sport 2011'!W9</f>
        <v>0</v>
      </c>
      <c r="W9" s="17">
        <f>'Sport 2011'!X9</f>
        <v>0</v>
      </c>
      <c r="X9" s="18">
        <f>'Sport 2011'!Y9</f>
        <v>4</v>
      </c>
      <c r="Y9" s="18">
        <f>'Sport 2011'!Z9</f>
        <v>6</v>
      </c>
      <c r="Z9" s="19">
        <f>'Sport 2011'!AA9</f>
        <v>1800</v>
      </c>
      <c r="AA9" s="19">
        <f>'Sport 2011'!AB9</f>
        <v>365</v>
      </c>
      <c r="AB9" s="19">
        <f>'Sport 2011'!AC9</f>
        <v>89891</v>
      </c>
      <c r="AC9" s="19">
        <f>'Sport 2011'!AD9</f>
        <v>246</v>
      </c>
      <c r="AD9" s="19">
        <f>'Sport 2011'!AE9</f>
        <v>0</v>
      </c>
      <c r="AE9" s="19">
        <f>'Sport 2011'!AF9</f>
        <v>0</v>
      </c>
      <c r="AF9" s="19">
        <f>'Sport 2011'!AG9</f>
        <v>0</v>
      </c>
      <c r="AG9" s="19" t="str">
        <f>'Sport 2011'!AH9</f>
        <v xml:space="preserve"> </v>
      </c>
      <c r="AH9" s="50">
        <f>'Sport 2011'!AI9</f>
        <v>0</v>
      </c>
      <c r="AI9" s="50">
        <f>'Sport 2011'!AJ9</f>
        <v>0</v>
      </c>
      <c r="AJ9" s="30" t="str">
        <f>'Sport 2011'!AK9</f>
        <v/>
      </c>
      <c r="AK9" s="51" t="str">
        <f>'Sport 2011'!AL9</f>
        <v>ELS</v>
      </c>
      <c r="AL9" s="51">
        <f>'Sport 2011'!AM9</f>
        <v>0</v>
      </c>
      <c r="AM9" s="19">
        <f>'Sport 2011'!AN9</f>
        <v>0</v>
      </c>
      <c r="AN9" s="19">
        <f>'Sport 2011'!AO9</f>
        <v>0</v>
      </c>
      <c r="AO9" s="35">
        <f>'Sport 2011'!AP9</f>
        <v>0</v>
      </c>
      <c r="AP9" s="35">
        <f>'Sport 2011'!AQ9</f>
        <v>0</v>
      </c>
      <c r="AQ9" s="19">
        <f>'Sport 2011'!AR9</f>
        <v>0</v>
      </c>
      <c r="AR9" s="19">
        <f>'Sport 2011'!AS9</f>
        <v>0</v>
      </c>
      <c r="AS9" s="19">
        <f>'Sport 2011'!AT9</f>
        <v>0</v>
      </c>
      <c r="AT9" s="19">
        <f>'Sport 2011'!AU9</f>
        <v>0</v>
      </c>
      <c r="AU9" s="19">
        <f>'Sport 2011'!AV9</f>
        <v>0</v>
      </c>
      <c r="AV9" s="19">
        <f>'Sport 2011'!AW9</f>
        <v>0</v>
      </c>
      <c r="AW9" s="19">
        <f>'Sport 2011'!AX9</f>
        <v>0</v>
      </c>
      <c r="AX9" s="19">
        <f>'Sport 2011'!AY9</f>
        <v>0</v>
      </c>
      <c r="AY9" s="19">
        <f>'Sport 2011'!AZ9</f>
        <v>0</v>
      </c>
      <c r="AZ9" s="19">
        <f>'Sport 2011'!BA9</f>
        <v>0</v>
      </c>
      <c r="BA9" s="19">
        <f>'Sport 2011'!BB9</f>
        <v>0</v>
      </c>
      <c r="BB9" s="19">
        <f>'Sport 2011'!BC9</f>
        <v>0</v>
      </c>
      <c r="BC9" s="30">
        <f>'Sport 2011'!BD9</f>
        <v>0</v>
      </c>
      <c r="BD9" s="30">
        <f>'Sport 2011'!BE9</f>
        <v>0</v>
      </c>
      <c r="BE9" s="30">
        <f>'Sport 2011'!BF9</f>
        <v>0</v>
      </c>
      <c r="BF9" s="30">
        <f>'Sport 2011'!BG9</f>
        <v>0</v>
      </c>
      <c r="BG9" s="30">
        <f>'Sport 2011'!BH9</f>
        <v>0</v>
      </c>
      <c r="BH9" s="30">
        <f>'Sport 2011'!BI9</f>
        <v>0</v>
      </c>
      <c r="BI9" s="30">
        <f>'Sport 2011'!BJ9</f>
        <v>0</v>
      </c>
      <c r="BJ9" s="30">
        <f>'Sport 2011'!BK9</f>
        <v>0</v>
      </c>
      <c r="BK9" s="30">
        <f>'Sport 2011'!BL9</f>
        <v>0</v>
      </c>
      <c r="BL9" s="30">
        <f>'Sport 2011'!BM9</f>
        <v>0</v>
      </c>
      <c r="BM9" s="30">
        <f>'Sport 2011'!BO9</f>
        <v>0</v>
      </c>
      <c r="BN9" s="30">
        <f>'Sport 2011'!BP9</f>
        <v>0</v>
      </c>
      <c r="BO9" s="30">
        <f>'Sport 2011'!BQ9</f>
        <v>0</v>
      </c>
    </row>
    <row r="10" spans="1:67" ht="16.5" customHeight="1" collapsed="1" x14ac:dyDescent="0.2">
      <c r="A10" s="23">
        <f>'Sport 2011'!A10</f>
        <v>53</v>
      </c>
      <c r="B10" s="23">
        <f>'Sport 2011'!B10</f>
        <v>28</v>
      </c>
      <c r="C10" s="29">
        <f>'Sport 2011'!C10</f>
        <v>98</v>
      </c>
      <c r="D10" s="26" t="str">
        <f>'Sport 2011'!D10</f>
        <v>pro Woche</v>
      </c>
      <c r="E10" s="54">
        <f>'Sport 2011'!E10</f>
        <v>4</v>
      </c>
      <c r="F10" s="28">
        <f>'Sport 2011'!F10</f>
        <v>2</v>
      </c>
      <c r="G10" s="29">
        <f>'Sport 2011'!G10</f>
        <v>41</v>
      </c>
      <c r="H10" s="29">
        <f>'Sport 2011'!H10</f>
        <v>45</v>
      </c>
      <c r="I10" s="30" t="str">
        <f>'Sport 2011'!I10</f>
        <v xml:space="preserve">max  </v>
      </c>
      <c r="J10" s="92">
        <f>'Sport 2011'!K10</f>
        <v>88</v>
      </c>
      <c r="K10" s="31">
        <f>'Sport 2011'!L10</f>
        <v>0</v>
      </c>
      <c r="L10" s="44">
        <f>'Sport 2011'!M10</f>
        <v>166.5</v>
      </c>
      <c r="M10" s="32">
        <f>'Sport 2011'!N10</f>
        <v>3557</v>
      </c>
      <c r="N10" s="45">
        <f>'Sport 2011'!O10</f>
        <v>0</v>
      </c>
      <c r="O10" s="46">
        <f>'Sport 2011'!P10</f>
        <v>0.59921383647798743</v>
      </c>
      <c r="P10" s="34">
        <f>'Sport 2011'!Q10</f>
        <v>0</v>
      </c>
      <c r="Q10" s="30" t="str">
        <f>'Sport 2011'!R10</f>
        <v/>
      </c>
      <c r="R10" s="47">
        <f>'Sport 2011'!S10</f>
        <v>28</v>
      </c>
      <c r="S10" s="30">
        <f>'Sport 2011'!T10</f>
        <v>0</v>
      </c>
      <c r="T10" s="30">
        <f>'Sport 2011'!U10</f>
        <v>315.39999999999998</v>
      </c>
      <c r="U10" s="33">
        <f>'Sport 2011'!V10</f>
        <v>0</v>
      </c>
      <c r="V10" s="33">
        <f>'Sport 2011'!W10</f>
        <v>0</v>
      </c>
      <c r="W10" s="28">
        <f>'Sport 2011'!X10</f>
        <v>0</v>
      </c>
      <c r="X10" s="29">
        <f>'Sport 2011'!Y10</f>
        <v>35</v>
      </c>
      <c r="Y10" s="29">
        <f>'Sport 2011'!Z10</f>
        <v>57</v>
      </c>
      <c r="Z10" s="35">
        <f>'Sport 2011'!AA10</f>
        <v>9705</v>
      </c>
      <c r="AA10" s="35">
        <f>'Sport 2011'!AB10</f>
        <v>53</v>
      </c>
      <c r="AB10" s="35">
        <f>'Sport 2011'!AC10</f>
        <v>114330</v>
      </c>
      <c r="AC10" s="35">
        <f>'Sport 2011'!AD10</f>
        <v>2157</v>
      </c>
      <c r="AD10" s="35">
        <f>'Sport 2011'!AE10</f>
        <v>28</v>
      </c>
      <c r="AE10" s="35">
        <f>'Sport 2011'!AF10</f>
        <v>0</v>
      </c>
      <c r="AF10" s="35">
        <f>'Sport 2011'!AG10</f>
        <v>0</v>
      </c>
      <c r="AG10" s="35">
        <f>'Sport 2011'!AH10</f>
        <v>0</v>
      </c>
      <c r="AH10" s="50">
        <f>'Sport 2011'!AI10</f>
        <v>0</v>
      </c>
      <c r="AI10" s="50">
        <f>'Sport 2011'!AJ10</f>
        <v>0</v>
      </c>
      <c r="AJ10" s="30" t="str">
        <f>'Sport 2011'!AK10</f>
        <v xml:space="preserve"> </v>
      </c>
      <c r="AK10" s="35" t="str">
        <f>'Sport 2011'!AL10</f>
        <v>R</v>
      </c>
      <c r="AL10" s="35">
        <f>'Sport 2011'!AM10</f>
        <v>0</v>
      </c>
      <c r="AM10" s="35">
        <f>'Sport 2011'!AN10</f>
        <v>0</v>
      </c>
      <c r="AN10" s="35">
        <f>'Sport 2011'!AO10</f>
        <v>0</v>
      </c>
      <c r="AO10" s="35">
        <f>'Sport 2011'!AP10</f>
        <v>0</v>
      </c>
      <c r="AP10" s="35" t="str">
        <f>'Sport 2011'!AQ10</f>
        <v xml:space="preserve"> </v>
      </c>
      <c r="AQ10" s="35">
        <f>'Sport 2011'!AR10</f>
        <v>0</v>
      </c>
      <c r="AR10" s="35">
        <f>'Sport 2011'!AS10</f>
        <v>0</v>
      </c>
      <c r="AS10" s="35">
        <f>'Sport 2011'!AT10</f>
        <v>0</v>
      </c>
      <c r="AT10" s="35">
        <f>'Sport 2011'!AU10</f>
        <v>0</v>
      </c>
      <c r="AU10" s="35">
        <f>'Sport 2011'!AV10</f>
        <v>0</v>
      </c>
      <c r="AV10" s="35">
        <f>'Sport 2011'!AW10</f>
        <v>0</v>
      </c>
      <c r="AW10" s="35">
        <f>'Sport 2011'!AX10</f>
        <v>0</v>
      </c>
      <c r="AX10" s="35">
        <f>'Sport 2011'!AY10</f>
        <v>0</v>
      </c>
      <c r="AY10" s="35">
        <f>'Sport 2011'!AZ10</f>
        <v>0</v>
      </c>
      <c r="AZ10" s="35">
        <f>'Sport 2011'!BA10</f>
        <v>0</v>
      </c>
      <c r="BA10" s="35">
        <f>'Sport 2011'!BB10</f>
        <v>0</v>
      </c>
      <c r="BB10" s="35">
        <f>'Sport 2011'!BC10</f>
        <v>0</v>
      </c>
      <c r="BC10" s="30">
        <f>'Sport 2011'!BD10</f>
        <v>0</v>
      </c>
      <c r="BD10" s="30">
        <f>'Sport 2011'!BE10</f>
        <v>0</v>
      </c>
      <c r="BE10" s="30">
        <f>'Sport 2011'!BF10</f>
        <v>0</v>
      </c>
      <c r="BF10" s="30">
        <f>'Sport 2011'!BG10</f>
        <v>0</v>
      </c>
      <c r="BG10" s="30">
        <f>'Sport 2011'!BH10</f>
        <v>0</v>
      </c>
      <c r="BH10" s="30">
        <f>'Sport 2011'!BI10</f>
        <v>0</v>
      </c>
      <c r="BI10" s="30">
        <f>'Sport 2011'!BJ10</f>
        <v>0</v>
      </c>
      <c r="BJ10" s="30">
        <f>'Sport 2011'!BK10</f>
        <v>0</v>
      </c>
      <c r="BK10" s="30">
        <f>'Sport 2011'!BL10</f>
        <v>0</v>
      </c>
      <c r="BL10" s="30">
        <f>'Sport 2011'!BM10</f>
        <v>0</v>
      </c>
      <c r="BM10" s="30">
        <f>'Sport 2011'!BO10</f>
        <v>0</v>
      </c>
      <c r="BN10" s="30">
        <f>'Sport 2011'!BP10</f>
        <v>0</v>
      </c>
      <c r="BO10" s="30">
        <f>'Sport 2011'!BQ10</f>
        <v>0</v>
      </c>
    </row>
    <row r="11" spans="1:67" s="19" customFormat="1" ht="16.5" customHeight="1" x14ac:dyDescent="0.2">
      <c r="A11" s="37">
        <f>'Sport 2011'!A11</f>
        <v>365</v>
      </c>
      <c r="B11" s="37">
        <f>'Sport 2011'!B11</f>
        <v>0</v>
      </c>
      <c r="C11" s="4" t="str">
        <f>'Sport 2011'!C11</f>
        <v xml:space="preserve">  </v>
      </c>
      <c r="D11" s="38" t="str">
        <f>'Sport 2011'!D11</f>
        <v>pro Tag</v>
      </c>
      <c r="E11" s="11">
        <f>'Sport 2011'!E11</f>
        <v>-1</v>
      </c>
      <c r="F11" s="17">
        <f>'Sport 2011'!F11</f>
        <v>0</v>
      </c>
      <c r="G11" s="18">
        <f>'Sport 2011'!G11</f>
        <v>23</v>
      </c>
      <c r="H11" s="18">
        <f>'Sport 2011'!H11</f>
        <v>42</v>
      </c>
      <c r="I11" s="11" t="str">
        <f>'Sport 2011'!I11</f>
        <v xml:space="preserve">min  </v>
      </c>
      <c r="J11" s="93">
        <f>'Sport 2011'!K11</f>
        <v>83</v>
      </c>
      <c r="K11" s="40">
        <f>'Sport 2011'!L11</f>
        <v>0</v>
      </c>
      <c r="L11" s="41">
        <f>'Sport 2011'!M11</f>
        <v>120.9</v>
      </c>
      <c r="M11" s="52">
        <f>'Sport 2011'!N11</f>
        <v>513</v>
      </c>
      <c r="N11" s="52">
        <f>'Sport 2011'!O11</f>
        <v>314530</v>
      </c>
      <c r="O11" s="12">
        <f>'Sport 2011'!P11</f>
        <v>8.7009132420091326E-2</v>
      </c>
      <c r="P11" s="53">
        <f>'Sport 2011'!Q11</f>
        <v>0</v>
      </c>
      <c r="Q11" s="11">
        <f>'Sport 2011'!R11</f>
        <v>0</v>
      </c>
      <c r="R11" s="13">
        <f>'Sport 2011'!S11</f>
        <v>0</v>
      </c>
      <c r="S11" s="11">
        <f>'Sport 2011'!T11</f>
        <v>0</v>
      </c>
      <c r="T11" s="11" t="str">
        <f>'Sport 2011'!U11</f>
        <v xml:space="preserve"> </v>
      </c>
      <c r="U11" s="13">
        <f>'Sport 2011'!V11</f>
        <v>0</v>
      </c>
      <c r="V11" s="13">
        <f>'Sport 2011'!W11</f>
        <v>0</v>
      </c>
      <c r="W11" s="17">
        <f>'Sport 2011'!X11</f>
        <v>0</v>
      </c>
      <c r="X11" s="18">
        <f>'Sport 2011'!Y11</f>
        <v>5</v>
      </c>
      <c r="Y11" s="18">
        <f>'Sport 2011'!Z11</f>
        <v>13</v>
      </c>
      <c r="Z11" s="19">
        <f>'Sport 2011'!AA11</f>
        <v>1422</v>
      </c>
      <c r="AA11" s="19">
        <f>'Sport 2011'!AB11</f>
        <v>365</v>
      </c>
      <c r="AB11" s="19">
        <f>'Sport 2011'!AC11</f>
        <v>114330</v>
      </c>
      <c r="AC11" s="19">
        <f>'Sport 2011'!AD11</f>
        <v>313</v>
      </c>
      <c r="AD11" s="19">
        <f>'Sport 2011'!AE11</f>
        <v>0</v>
      </c>
      <c r="AE11" s="19">
        <f>'Sport 2011'!AF11</f>
        <v>0</v>
      </c>
      <c r="AF11" s="19">
        <f>'Sport 2011'!AG11</f>
        <v>0</v>
      </c>
      <c r="AG11" s="19">
        <f>'Sport 2011'!AH11</f>
        <v>0</v>
      </c>
      <c r="AH11" s="21">
        <f>'Sport 2011'!AI11</f>
        <v>0</v>
      </c>
      <c r="AI11" s="21">
        <f>'Sport 2011'!AJ11</f>
        <v>0</v>
      </c>
      <c r="AJ11" s="11" t="str">
        <f>'Sport 2011'!AK11</f>
        <v/>
      </c>
      <c r="AK11" s="19">
        <f>'Sport 2011'!AL11</f>
        <v>0</v>
      </c>
      <c r="AL11" s="19">
        <f>'Sport 2011'!AM11</f>
        <v>0</v>
      </c>
      <c r="AM11" s="19">
        <f>'Sport 2011'!AN11</f>
        <v>0</v>
      </c>
      <c r="AN11" s="19">
        <f>'Sport 2011'!AO11</f>
        <v>0</v>
      </c>
      <c r="AO11" s="19">
        <f>'Sport 2011'!AP11</f>
        <v>0</v>
      </c>
      <c r="AP11" s="19" t="str">
        <f>'Sport 2011'!AQ11</f>
        <v xml:space="preserve"> </v>
      </c>
      <c r="AQ11" s="19">
        <f>'Sport 2011'!AR11</f>
        <v>0</v>
      </c>
      <c r="AR11" s="19">
        <f>'Sport 2011'!AS11</f>
        <v>0</v>
      </c>
      <c r="AS11" s="19">
        <f>'Sport 2011'!AT11</f>
        <v>0</v>
      </c>
      <c r="AT11" s="19">
        <f>'Sport 2011'!AU11</f>
        <v>0</v>
      </c>
      <c r="AU11" s="19">
        <f>'Sport 2011'!AV11</f>
        <v>0</v>
      </c>
      <c r="AV11" s="19">
        <f>'Sport 2011'!AW11</f>
        <v>0</v>
      </c>
      <c r="AW11" s="19">
        <f>'Sport 2011'!AX11</f>
        <v>0</v>
      </c>
      <c r="AX11" s="19">
        <f>'Sport 2011'!AY11</f>
        <v>0</v>
      </c>
      <c r="AY11" s="19">
        <f>'Sport 2011'!AZ11</f>
        <v>0</v>
      </c>
      <c r="AZ11" s="19">
        <f>'Sport 2011'!BA11</f>
        <v>0</v>
      </c>
      <c r="BA11" s="19">
        <f>'Sport 2011'!BB11</f>
        <v>0</v>
      </c>
      <c r="BB11" s="19">
        <f>'Sport 2011'!BC11</f>
        <v>0</v>
      </c>
      <c r="BC11" s="30">
        <f>'Sport 2011'!BD11</f>
        <v>0</v>
      </c>
      <c r="BD11" s="30">
        <f>'Sport 2011'!BE11</f>
        <v>0</v>
      </c>
      <c r="BE11" s="30">
        <f>'Sport 2011'!BF11</f>
        <v>0</v>
      </c>
      <c r="BF11" s="30">
        <f>'Sport 2011'!BG11</f>
        <v>0</v>
      </c>
      <c r="BG11" s="30">
        <f>'Sport 2011'!BH11</f>
        <v>0</v>
      </c>
      <c r="BH11" s="30">
        <f>'Sport 2011'!BI11</f>
        <v>0</v>
      </c>
      <c r="BI11" s="30">
        <f>'Sport 2011'!BJ11</f>
        <v>0</v>
      </c>
      <c r="BJ11" s="30">
        <f>'Sport 2011'!BK11</f>
        <v>0</v>
      </c>
      <c r="BK11" s="30">
        <f>'Sport 2011'!BL11</f>
        <v>0</v>
      </c>
      <c r="BL11" s="30">
        <f>'Sport 2011'!BM11</f>
        <v>0</v>
      </c>
      <c r="BM11" s="30">
        <f>'Sport 2011'!BO11</f>
        <v>0</v>
      </c>
      <c r="BN11" s="30">
        <f>'Sport 2011'!BP11</f>
        <v>0</v>
      </c>
      <c r="BO11" s="30">
        <f>'Sport 2011'!BQ11</f>
        <v>0</v>
      </c>
    </row>
    <row r="12" spans="1:67" s="49" customFormat="1" ht="16.5" customHeight="1" collapsed="1" x14ac:dyDescent="0.2">
      <c r="A12" s="43">
        <f>'Sport 2011'!A12</f>
        <v>52</v>
      </c>
      <c r="B12" s="43">
        <f>'Sport 2011'!B12</f>
        <v>61</v>
      </c>
      <c r="C12" s="56">
        <f>'Sport 2011'!C12</f>
        <v>99</v>
      </c>
      <c r="D12" s="57" t="str">
        <f>'Sport 2011'!D12</f>
        <v>pro Woche</v>
      </c>
      <c r="E12" s="54">
        <f>'Sport 2011'!E12</f>
        <v>-2</v>
      </c>
      <c r="F12" s="58">
        <f>'Sport 2011'!F12</f>
        <v>2</v>
      </c>
      <c r="G12" s="56">
        <f>'Sport 2011'!G12</f>
        <v>41</v>
      </c>
      <c r="H12" s="56">
        <f>'Sport 2011'!H12</f>
        <v>36</v>
      </c>
      <c r="I12" s="54" t="str">
        <f>'Sport 2011'!I12</f>
        <v xml:space="preserve">max  </v>
      </c>
      <c r="J12" s="94">
        <f>'Sport 2011'!K12</f>
        <v>86</v>
      </c>
      <c r="K12" s="45">
        <f>'Sport 2011'!L12</f>
        <v>0</v>
      </c>
      <c r="L12" s="61">
        <f>'Sport 2011'!M12</f>
        <v>446.3</v>
      </c>
      <c r="M12" s="59">
        <f>'Sport 2011'!N12</f>
        <v>11636</v>
      </c>
      <c r="N12" s="45">
        <f>'Sport 2011'!O12</f>
        <v>0</v>
      </c>
      <c r="O12" s="46">
        <f>'Sport 2011'!P12</f>
        <v>1.2768482905982905</v>
      </c>
      <c r="P12" s="62">
        <f>'Sport 2011'!Q12</f>
        <v>0</v>
      </c>
      <c r="Q12" s="54">
        <f>'Sport 2011'!R12</f>
        <v>0</v>
      </c>
      <c r="R12" s="47">
        <f>'Sport 2011'!S12</f>
        <v>42</v>
      </c>
      <c r="S12" s="54">
        <f>'Sport 2011'!T12</f>
        <v>0</v>
      </c>
      <c r="T12" s="54">
        <f>'Sport 2011'!U12</f>
        <v>526.9</v>
      </c>
      <c r="U12" s="63">
        <f>'Sport 2011'!V12</f>
        <v>0</v>
      </c>
      <c r="V12" s="63">
        <f>'Sport 2011'!W12</f>
        <v>0</v>
      </c>
      <c r="W12" s="58">
        <f>'Sport 2011'!X12</f>
        <v>1</v>
      </c>
      <c r="X12" s="56">
        <f>'Sport 2011'!Y12</f>
        <v>16</v>
      </c>
      <c r="Y12" s="56">
        <f>'Sport 2011'!Z12</f>
        <v>36</v>
      </c>
      <c r="Z12" s="49">
        <f>'Sport 2011'!AA12</f>
        <v>9696</v>
      </c>
      <c r="AA12" s="49">
        <f>'Sport 2011'!AB12</f>
        <v>52</v>
      </c>
      <c r="AB12" s="49">
        <f>'Sport 2011'!AC12</f>
        <v>239026</v>
      </c>
      <c r="AC12" s="49">
        <f>'Sport 2011'!AD12</f>
        <v>4596</v>
      </c>
      <c r="AD12" s="49">
        <f>'Sport 2011'!AE12</f>
        <v>61</v>
      </c>
      <c r="AE12" s="49">
        <f>'Sport 2011'!AF12</f>
        <v>0</v>
      </c>
      <c r="AF12" s="49">
        <f>'Sport 2011'!AG12</f>
        <v>0</v>
      </c>
      <c r="AG12" s="49">
        <f>'Sport 2011'!AH12</f>
        <v>0</v>
      </c>
      <c r="AH12" s="60">
        <f>'Sport 2011'!AI12</f>
        <v>0</v>
      </c>
      <c r="AI12" s="60">
        <f>'Sport 2011'!AJ12</f>
        <v>0</v>
      </c>
      <c r="AJ12" s="54" t="str">
        <f>'Sport 2011'!AK12</f>
        <v/>
      </c>
      <c r="AK12" s="49">
        <f>'Sport 2011'!AL12</f>
        <v>0</v>
      </c>
      <c r="AL12" s="49">
        <f>'Sport 2011'!AM12</f>
        <v>0</v>
      </c>
      <c r="AM12" s="49">
        <f>'Sport 2011'!AN12</f>
        <v>0</v>
      </c>
      <c r="AN12" s="49">
        <f>'Sport 2011'!AO12</f>
        <v>0</v>
      </c>
      <c r="AO12" s="49">
        <f>'Sport 2011'!AP12</f>
        <v>0</v>
      </c>
      <c r="AP12" s="49">
        <f>'Sport 2011'!AQ12</f>
        <v>0</v>
      </c>
      <c r="AQ12" s="49">
        <f>'Sport 2011'!AR12</f>
        <v>0</v>
      </c>
      <c r="AR12" s="49">
        <f>'Sport 2011'!AS12</f>
        <v>0</v>
      </c>
      <c r="AS12" s="49">
        <f>'Sport 2011'!AT12</f>
        <v>0</v>
      </c>
      <c r="AT12" s="49">
        <f>'Sport 2011'!AU12</f>
        <v>0</v>
      </c>
      <c r="AU12" s="49">
        <f>'Sport 2011'!AV12</f>
        <v>0</v>
      </c>
      <c r="AV12" s="49">
        <f>'Sport 2011'!AW12</f>
        <v>0</v>
      </c>
      <c r="AW12" s="49">
        <f>'Sport 2011'!AX12</f>
        <v>0</v>
      </c>
      <c r="AX12" s="49">
        <f>'Sport 2011'!AY12</f>
        <v>0</v>
      </c>
      <c r="AY12" s="49">
        <f>'Sport 2011'!AZ12</f>
        <v>0</v>
      </c>
      <c r="AZ12" s="49">
        <f>'Sport 2011'!BA12</f>
        <v>0</v>
      </c>
      <c r="BA12" s="49">
        <f>'Sport 2011'!BB12</f>
        <v>0</v>
      </c>
      <c r="BB12" s="49">
        <f>'Sport 2011'!BC12</f>
        <v>0</v>
      </c>
      <c r="BC12" s="30">
        <f>'Sport 2011'!BD12</f>
        <v>0</v>
      </c>
      <c r="BD12" s="30">
        <f>'Sport 2011'!BE12</f>
        <v>0</v>
      </c>
      <c r="BE12" s="30">
        <f>'Sport 2011'!BF12</f>
        <v>0</v>
      </c>
      <c r="BF12" s="30">
        <f>'Sport 2011'!BG12</f>
        <v>0</v>
      </c>
      <c r="BG12" s="30">
        <f>'Sport 2011'!BH12</f>
        <v>0</v>
      </c>
      <c r="BH12" s="30">
        <f>'Sport 2011'!BI12</f>
        <v>0</v>
      </c>
      <c r="BI12" s="30">
        <f>'Sport 2011'!BJ12</f>
        <v>0</v>
      </c>
      <c r="BJ12" s="30">
        <f>'Sport 2011'!BK12</f>
        <v>0</v>
      </c>
      <c r="BK12" s="30">
        <f>'Sport 2011'!BL12</f>
        <v>0</v>
      </c>
      <c r="BL12" s="30">
        <f>'Sport 2011'!BM12</f>
        <v>0</v>
      </c>
      <c r="BM12" s="30">
        <f>'Sport 2011'!BO12</f>
        <v>0</v>
      </c>
      <c r="BN12" s="30">
        <f>'Sport 2011'!BP12</f>
        <v>0</v>
      </c>
      <c r="BO12" s="30">
        <f>'Sport 2011'!BQ12</f>
        <v>0</v>
      </c>
    </row>
    <row r="13" spans="1:67" s="19" customFormat="1" ht="16.5" customHeight="1" x14ac:dyDescent="0.2">
      <c r="A13" s="37">
        <f>'Sport 2011'!A13</f>
        <v>365</v>
      </c>
      <c r="B13" s="37">
        <f>'Sport 2011'!B13</f>
        <v>0</v>
      </c>
      <c r="C13" s="4" t="str">
        <f>'Sport 2011'!C13</f>
        <v xml:space="preserve">  </v>
      </c>
      <c r="D13" s="38" t="str">
        <f>'Sport 2011'!D13</f>
        <v>pro Tag</v>
      </c>
      <c r="E13" s="11">
        <f>'Sport 2011'!E13</f>
        <v>-5</v>
      </c>
      <c r="F13" s="17">
        <f>'Sport 2011'!F13</f>
        <v>0</v>
      </c>
      <c r="G13" s="18">
        <f>'Sport 2011'!G13</f>
        <v>29</v>
      </c>
      <c r="H13" s="18">
        <f>'Sport 2011'!H13</f>
        <v>0</v>
      </c>
      <c r="I13" s="11" t="str">
        <f>'Sport 2011'!I13</f>
        <v xml:space="preserve">min  </v>
      </c>
      <c r="J13" s="93">
        <f>'Sport 2011'!K13</f>
        <v>83</v>
      </c>
      <c r="K13" s="40">
        <f>'Sport 2011'!L13</f>
        <v>0</v>
      </c>
      <c r="L13" s="41">
        <f>'Sport 2011'!M13</f>
        <v>38.6</v>
      </c>
      <c r="M13" s="52">
        <f>'Sport 2011'!N13</f>
        <v>1054</v>
      </c>
      <c r="N13" s="52">
        <f>'Sport 2011'!O13</f>
        <v>662346</v>
      </c>
      <c r="O13" s="12">
        <f>'Sport 2011'!P13</f>
        <v>0.18190715372907154</v>
      </c>
      <c r="P13" s="53">
        <f>'Sport 2011'!Q13</f>
        <v>0</v>
      </c>
      <c r="Q13" s="11">
        <f>'Sport 2011'!R13</f>
        <v>0</v>
      </c>
      <c r="R13" s="13">
        <f>'Sport 2011'!S13</f>
        <v>0</v>
      </c>
      <c r="S13" s="11">
        <f>'Sport 2011'!T13</f>
        <v>0</v>
      </c>
      <c r="T13" s="11">
        <f>'Sport 2011'!U13</f>
        <v>0</v>
      </c>
      <c r="U13" s="13">
        <f>'Sport 2011'!V13</f>
        <v>0</v>
      </c>
      <c r="V13" s="13">
        <f>'Sport 2011'!W13</f>
        <v>0</v>
      </c>
      <c r="W13" s="17">
        <f>'Sport 2011'!X13</f>
        <v>0</v>
      </c>
      <c r="X13" s="18">
        <f>'Sport 2011'!Y13</f>
        <v>10</v>
      </c>
      <c r="Y13" s="18">
        <f>'Sport 2011'!Z13</f>
        <v>54</v>
      </c>
      <c r="Z13" s="19">
        <f>'Sport 2011'!AA13</f>
        <v>1740</v>
      </c>
      <c r="AA13" s="19">
        <f>'Sport 2011'!AB13</f>
        <v>365</v>
      </c>
      <c r="AB13" s="19">
        <f>'Sport 2011'!AC13</f>
        <v>239026</v>
      </c>
      <c r="AC13" s="19">
        <f>'Sport 2011'!AD13</f>
        <v>654</v>
      </c>
      <c r="AD13" s="19">
        <f>'Sport 2011'!AE13</f>
        <v>0</v>
      </c>
      <c r="AE13" s="19">
        <f>'Sport 2011'!AF13</f>
        <v>0</v>
      </c>
      <c r="AF13" s="19">
        <f>'Sport 2011'!AG13</f>
        <v>0</v>
      </c>
      <c r="AG13" s="19">
        <f>'Sport 2011'!AH13</f>
        <v>0</v>
      </c>
      <c r="AH13" s="50">
        <f>'Sport 2011'!AI13</f>
        <v>0</v>
      </c>
      <c r="AI13" s="50">
        <f>'Sport 2011'!AJ13</f>
        <v>0</v>
      </c>
      <c r="AJ13" s="30" t="str">
        <f>'Sport 2011'!AK13</f>
        <v/>
      </c>
      <c r="AK13" s="19">
        <f>'Sport 2011'!AL13</f>
        <v>0</v>
      </c>
      <c r="AL13" s="19">
        <f>'Sport 2011'!AM13</f>
        <v>0</v>
      </c>
      <c r="AM13" s="19">
        <f>'Sport 2011'!AN13</f>
        <v>0</v>
      </c>
      <c r="AN13" s="19">
        <f>'Sport 2011'!AO13</f>
        <v>0</v>
      </c>
      <c r="AO13" s="19">
        <f>'Sport 2011'!AP13</f>
        <v>0</v>
      </c>
      <c r="AP13" s="19">
        <f>'Sport 2011'!AQ13</f>
        <v>0</v>
      </c>
      <c r="AQ13" s="19">
        <f>'Sport 2011'!AR13</f>
        <v>0</v>
      </c>
      <c r="AR13" s="19">
        <f>'Sport 2011'!AS13</f>
        <v>0</v>
      </c>
      <c r="AS13" s="19">
        <f>'Sport 2011'!AT13</f>
        <v>0</v>
      </c>
      <c r="AT13" s="19">
        <f>'Sport 2011'!AU13</f>
        <v>0</v>
      </c>
      <c r="AU13" s="19">
        <f>'Sport 2011'!AV13</f>
        <v>0</v>
      </c>
      <c r="AV13" s="19">
        <f>'Sport 2011'!AW13</f>
        <v>0</v>
      </c>
      <c r="AW13" s="19">
        <f>'Sport 2011'!AX13</f>
        <v>0</v>
      </c>
      <c r="AX13" s="19">
        <f>'Sport 2011'!AY13</f>
        <v>0</v>
      </c>
      <c r="AY13" s="19">
        <f>'Sport 2011'!AZ13</f>
        <v>0</v>
      </c>
      <c r="AZ13" s="19">
        <f>'Sport 2011'!BA13</f>
        <v>0</v>
      </c>
      <c r="BA13" s="19">
        <f>'Sport 2011'!BB13</f>
        <v>0</v>
      </c>
      <c r="BB13" s="19">
        <f>'Sport 2011'!BC13</f>
        <v>0</v>
      </c>
      <c r="BC13" s="30">
        <f>'Sport 2011'!BD13</f>
        <v>0</v>
      </c>
      <c r="BD13" s="30">
        <f>'Sport 2011'!BE13</f>
        <v>0</v>
      </c>
      <c r="BE13" s="30">
        <f>'Sport 2011'!BF13</f>
        <v>0</v>
      </c>
      <c r="BF13" s="30">
        <f>'Sport 2011'!BG13</f>
        <v>0</v>
      </c>
      <c r="BG13" s="30">
        <f>'Sport 2011'!BH13</f>
        <v>0</v>
      </c>
      <c r="BH13" s="30">
        <f>'Sport 2011'!BI13</f>
        <v>0</v>
      </c>
      <c r="BI13" s="30">
        <f>'Sport 2011'!BJ13</f>
        <v>0</v>
      </c>
      <c r="BJ13" s="30">
        <f>'Sport 2011'!BK13</f>
        <v>0</v>
      </c>
      <c r="BK13" s="30">
        <f>'Sport 2011'!BL13</f>
        <v>0</v>
      </c>
      <c r="BL13" s="30">
        <f>'Sport 2011'!BM13</f>
        <v>0</v>
      </c>
      <c r="BM13" s="30">
        <f>'Sport 2011'!BO13</f>
        <v>0</v>
      </c>
      <c r="BN13" s="30">
        <f>'Sport 2011'!BP13</f>
        <v>0</v>
      </c>
      <c r="BO13" s="30">
        <f>'Sport 2011'!BQ13</f>
        <v>0</v>
      </c>
    </row>
    <row r="14" spans="1:67" s="49" customFormat="1" ht="16.5" customHeight="1" collapsed="1" x14ac:dyDescent="0.2">
      <c r="A14" s="43">
        <f>'Sport 2011'!A14</f>
        <v>52</v>
      </c>
      <c r="B14" s="43">
        <f>'Sport 2011'!B14</f>
        <v>82</v>
      </c>
      <c r="C14" s="56">
        <f>'Sport 2011'!C14</f>
        <v>0</v>
      </c>
      <c r="D14" s="57" t="str">
        <f>'Sport 2011'!D14</f>
        <v>pro Woche</v>
      </c>
      <c r="E14" s="54">
        <f>'Sport 2011'!E14</f>
        <v>5.4000000000000057</v>
      </c>
      <c r="F14" s="58">
        <f>'Sport 2011'!F14</f>
        <v>1</v>
      </c>
      <c r="G14" s="56">
        <f>'Sport 2011'!G14</f>
        <v>55</v>
      </c>
      <c r="H14" s="56">
        <f>'Sport 2011'!H14</f>
        <v>6</v>
      </c>
      <c r="I14" s="54" t="str">
        <f>'Sport 2011'!I14</f>
        <v xml:space="preserve">max  </v>
      </c>
      <c r="J14" s="95">
        <f>'Sport 2011'!K14</f>
        <v>91.4</v>
      </c>
      <c r="K14" s="45">
        <f>'Sport 2011'!L14</f>
        <v>0</v>
      </c>
      <c r="L14" s="61">
        <f>'Sport 2011'!M14</f>
        <v>478.5</v>
      </c>
      <c r="M14" s="59">
        <f>'Sport 2011'!N14</f>
        <v>12546</v>
      </c>
      <c r="N14" s="45">
        <f>'Sport 2011'!O14</f>
        <v>0</v>
      </c>
      <c r="O14" s="46">
        <f>'Sport 2011'!P14</f>
        <v>1.4296100427350429</v>
      </c>
      <c r="P14" s="62">
        <f>'Sport 2011'!Q14</f>
        <v>0</v>
      </c>
      <c r="Q14" s="54">
        <f>'Sport 2011'!R14</f>
        <v>0</v>
      </c>
      <c r="R14" s="47">
        <f>'Sport 2011'!S14</f>
        <v>48</v>
      </c>
      <c r="S14" s="54">
        <f>'Sport 2011'!T14</f>
        <v>0</v>
      </c>
      <c r="T14" s="109">
        <f>'Sport 2011'!U14</f>
        <v>626.9</v>
      </c>
      <c r="U14" s="197">
        <f>'Sport 2011'!V14</f>
        <v>0</v>
      </c>
      <c r="V14" s="63">
        <f>'Sport 2011'!W14</f>
        <v>0</v>
      </c>
      <c r="W14" s="58">
        <f>'Sport 2011'!X14</f>
        <v>1</v>
      </c>
      <c r="X14" s="56">
        <f>'Sport 2011'!Y14</f>
        <v>25</v>
      </c>
      <c r="Y14" s="56">
        <f>'Sport 2011'!Z14</f>
        <v>46</v>
      </c>
      <c r="Z14" s="49">
        <f>'Sport 2011'!AA14</f>
        <v>6906</v>
      </c>
      <c r="AA14" s="49">
        <f>'Sport 2011'!AB14</f>
        <v>52</v>
      </c>
      <c r="AB14" s="49">
        <f>'Sport 2011'!AC14</f>
        <v>267623</v>
      </c>
      <c r="AC14" s="49">
        <f>'Sport 2011'!AD14</f>
        <v>5146</v>
      </c>
      <c r="AD14" s="49">
        <f>'Sport 2011'!AE14</f>
        <v>82</v>
      </c>
      <c r="AE14" s="49">
        <f>'Sport 2011'!AF14</f>
        <v>0</v>
      </c>
      <c r="AF14" s="49">
        <f>'Sport 2011'!AG14</f>
        <v>0</v>
      </c>
      <c r="AG14" s="49">
        <f>'Sport 2011'!AH14</f>
        <v>0</v>
      </c>
      <c r="AH14" s="60" t="str">
        <f>'Sport 2011'!AI14</f>
        <v xml:space="preserve">  -36535+(2000-(JAHR(D38)))*364</v>
      </c>
      <c r="AI14" s="60">
        <f>'Sport 2011'!AJ14</f>
        <v>0</v>
      </c>
      <c r="AJ14" s="54" t="str">
        <f>'Sport 2011'!AK14</f>
        <v/>
      </c>
      <c r="AK14" s="49">
        <f>'Sport 2011'!AL14</f>
        <v>0</v>
      </c>
      <c r="AL14" s="49">
        <f>'Sport 2011'!AM14</f>
        <v>0</v>
      </c>
      <c r="AM14" s="49">
        <f>'Sport 2011'!AN14</f>
        <v>0</v>
      </c>
      <c r="AN14" s="49">
        <f>'Sport 2011'!AO14</f>
        <v>0</v>
      </c>
      <c r="AO14" s="49">
        <f>'Sport 2011'!AP14</f>
        <v>0</v>
      </c>
      <c r="AP14" s="49">
        <f>'Sport 2011'!AQ14</f>
        <v>0</v>
      </c>
      <c r="AQ14" s="49">
        <f>'Sport 2011'!AR14</f>
        <v>0</v>
      </c>
      <c r="AR14" s="49">
        <f>'Sport 2011'!AS14</f>
        <v>0</v>
      </c>
      <c r="AS14" s="49">
        <f>'Sport 2011'!AT14</f>
        <v>0</v>
      </c>
      <c r="AT14" s="49">
        <f>'Sport 2011'!AU14</f>
        <v>0</v>
      </c>
      <c r="AU14" s="49">
        <f>'Sport 2011'!AV14</f>
        <v>0</v>
      </c>
      <c r="AV14" s="49">
        <f>'Sport 2011'!AW14</f>
        <v>0</v>
      </c>
      <c r="AW14" s="49">
        <f>'Sport 2011'!AX14</f>
        <v>0</v>
      </c>
      <c r="AX14" s="49">
        <f>'Sport 2011'!AY14</f>
        <v>0</v>
      </c>
      <c r="AY14" s="49">
        <f>'Sport 2011'!AZ14</f>
        <v>0</v>
      </c>
      <c r="AZ14" s="49">
        <f>'Sport 2011'!BA14</f>
        <v>0</v>
      </c>
      <c r="BA14" s="49">
        <f>'Sport 2011'!BB14</f>
        <v>0</v>
      </c>
      <c r="BB14" s="49">
        <f>'Sport 2011'!BC14</f>
        <v>0</v>
      </c>
      <c r="BC14" s="30">
        <f>'Sport 2011'!BD14</f>
        <v>0</v>
      </c>
      <c r="BD14" s="30">
        <f>'Sport 2011'!BE14</f>
        <v>0</v>
      </c>
      <c r="BE14" s="30">
        <f>'Sport 2011'!BF14</f>
        <v>0</v>
      </c>
      <c r="BF14" s="30">
        <f>'Sport 2011'!BG14</f>
        <v>0</v>
      </c>
      <c r="BG14" s="30">
        <f>'Sport 2011'!BH14</f>
        <v>0</v>
      </c>
      <c r="BH14" s="30">
        <f>'Sport 2011'!BI14</f>
        <v>0</v>
      </c>
      <c r="BI14" s="30">
        <f>'Sport 2011'!BJ14</f>
        <v>0</v>
      </c>
      <c r="BJ14" s="30">
        <f>'Sport 2011'!BK14</f>
        <v>0</v>
      </c>
      <c r="BK14" s="30">
        <f>'Sport 2011'!BL14</f>
        <v>0</v>
      </c>
      <c r="BL14" s="30">
        <f>'Sport 2011'!BM14</f>
        <v>0</v>
      </c>
      <c r="BM14" s="30">
        <f>'Sport 2011'!BO14</f>
        <v>0</v>
      </c>
      <c r="BN14" s="30">
        <f>'Sport 2011'!BP14</f>
        <v>0</v>
      </c>
      <c r="BO14" s="30">
        <f>'Sport 2011'!BQ14</f>
        <v>0</v>
      </c>
    </row>
    <row r="15" spans="1:67" s="19" customFormat="1" ht="16.5" customHeight="1" x14ac:dyDescent="0.2">
      <c r="A15" s="37">
        <f>'Sport 2011'!A15</f>
        <v>366</v>
      </c>
      <c r="B15" s="37">
        <f>'Sport 2011'!B15</f>
        <v>0</v>
      </c>
      <c r="C15" s="4" t="str">
        <f>'Sport 2011'!C15</f>
        <v xml:space="preserve">  </v>
      </c>
      <c r="D15" s="38" t="str">
        <f>'Sport 2011'!D15</f>
        <v>pro Tag</v>
      </c>
      <c r="E15" s="11">
        <f>'Sport 2011'!E15</f>
        <v>-1</v>
      </c>
      <c r="F15" s="17">
        <f>'Sport 2011'!F15</f>
        <v>0</v>
      </c>
      <c r="G15" s="18">
        <f>'Sport 2011'!G15</f>
        <v>29</v>
      </c>
      <c r="H15" s="18">
        <f>'Sport 2011'!H15</f>
        <v>7</v>
      </c>
      <c r="I15" s="11" t="str">
        <f>'Sport 2011'!I15</f>
        <v xml:space="preserve">min  </v>
      </c>
      <c r="J15" s="93">
        <f>'Sport 2011'!K15</f>
        <v>85</v>
      </c>
      <c r="K15" s="40">
        <f>'Sport 2011'!L15</f>
        <v>0</v>
      </c>
      <c r="L15" s="41">
        <f>'Sport 2011'!M15</f>
        <v>100.4</v>
      </c>
      <c r="M15" s="52">
        <f>'Sport 2011'!N15</f>
        <v>1211</v>
      </c>
      <c r="N15" s="52">
        <f>'Sport 2011'!O15</f>
        <v>742023</v>
      </c>
      <c r="O15" s="12">
        <f>'Sport 2011'!P15</f>
        <v>0.20311399514268366</v>
      </c>
      <c r="P15" s="53">
        <f>'Sport 2011'!Q15</f>
        <v>0</v>
      </c>
      <c r="Q15" s="11">
        <f>'Sport 2011'!R15</f>
        <v>0</v>
      </c>
      <c r="R15" s="13">
        <f>'Sport 2011'!S15</f>
        <v>0</v>
      </c>
      <c r="S15" s="11">
        <f>'Sport 2011'!T15</f>
        <v>0</v>
      </c>
      <c r="T15" s="201">
        <f>'Sport 2011'!U15</f>
        <v>0</v>
      </c>
      <c r="U15" s="207">
        <f>'Sport 2011'!V15</f>
        <v>0</v>
      </c>
      <c r="V15" s="13">
        <f>'Sport 2011'!W15</f>
        <v>0</v>
      </c>
      <c r="W15" s="17">
        <f>'Sport 2011'!X15</f>
        <v>0</v>
      </c>
      <c r="X15" s="18">
        <f>'Sport 2011'!Y15</f>
        <v>12</v>
      </c>
      <c r="Y15" s="18">
        <f>'Sport 2011'!Z15</f>
        <v>11</v>
      </c>
      <c r="Z15" s="19">
        <f>'Sport 2011'!AA15</f>
        <v>1747</v>
      </c>
      <c r="AA15" s="19">
        <f>'Sport 2011'!AB15</f>
        <v>366</v>
      </c>
      <c r="AB15" s="19">
        <f>'Sport 2011'!AC15</f>
        <v>267623</v>
      </c>
      <c r="AC15" s="19">
        <f>'Sport 2011'!AD15</f>
        <v>731</v>
      </c>
      <c r="AD15" s="19">
        <f>'Sport 2011'!AE15</f>
        <v>0</v>
      </c>
      <c r="AE15" s="19">
        <f>'Sport 2011'!AF15</f>
        <v>0</v>
      </c>
      <c r="AF15" s="19">
        <f>'Sport 2011'!AG15</f>
        <v>0</v>
      </c>
      <c r="AG15" s="19">
        <f>'Sport 2011'!AH15</f>
        <v>0</v>
      </c>
      <c r="AH15" s="50">
        <f>'Sport 2011'!AI15</f>
        <v>0</v>
      </c>
      <c r="AI15" s="50">
        <f>'Sport 2011'!AJ15</f>
        <v>0</v>
      </c>
      <c r="AJ15" s="30" t="str">
        <f>'Sport 2011'!AK15</f>
        <v/>
      </c>
      <c r="AK15" s="19">
        <f>'Sport 2011'!AL15</f>
        <v>0</v>
      </c>
      <c r="AL15" s="19">
        <f>'Sport 2011'!AM15</f>
        <v>0</v>
      </c>
      <c r="AM15" s="19">
        <f>'Sport 2011'!AN15</f>
        <v>0</v>
      </c>
      <c r="AN15" s="19">
        <f>'Sport 2011'!AO15</f>
        <v>0</v>
      </c>
      <c r="AO15" s="19">
        <f>'Sport 2011'!AP15</f>
        <v>0</v>
      </c>
      <c r="AP15" s="19">
        <f>'Sport 2011'!AQ15</f>
        <v>0</v>
      </c>
      <c r="AQ15" s="19">
        <f>'Sport 2011'!AR15</f>
        <v>0</v>
      </c>
      <c r="AR15" s="19">
        <f>'Sport 2011'!AS15</f>
        <v>0</v>
      </c>
      <c r="AS15" s="19">
        <f>'Sport 2011'!AT15</f>
        <v>0</v>
      </c>
      <c r="AT15" s="19">
        <f>'Sport 2011'!AU15</f>
        <v>0</v>
      </c>
      <c r="AU15" s="19">
        <f>'Sport 2011'!AV15</f>
        <v>0</v>
      </c>
      <c r="AV15" s="19">
        <f>'Sport 2011'!AW15</f>
        <v>0</v>
      </c>
      <c r="AW15" s="19">
        <f>'Sport 2011'!AX15</f>
        <v>0</v>
      </c>
      <c r="AX15" s="19">
        <f>'Sport 2011'!AY15</f>
        <v>0</v>
      </c>
      <c r="AY15" s="19">
        <f>'Sport 2011'!AZ15</f>
        <v>0</v>
      </c>
      <c r="AZ15" s="19">
        <f>'Sport 2011'!BA15</f>
        <v>0</v>
      </c>
      <c r="BA15" s="19">
        <f>'Sport 2011'!BB15</f>
        <v>0</v>
      </c>
      <c r="BB15" s="19">
        <f>'Sport 2011'!BC15</f>
        <v>0</v>
      </c>
      <c r="BC15" s="30">
        <f>'Sport 2011'!BD15</f>
        <v>0</v>
      </c>
      <c r="BD15" s="30">
        <f>'Sport 2011'!BE15</f>
        <v>0</v>
      </c>
      <c r="BE15" s="30">
        <f>'Sport 2011'!BF15</f>
        <v>0</v>
      </c>
      <c r="BF15" s="30">
        <f>'Sport 2011'!BG15</f>
        <v>0</v>
      </c>
      <c r="BG15" s="30">
        <f>'Sport 2011'!BH15</f>
        <v>0</v>
      </c>
      <c r="BH15" s="30">
        <f>'Sport 2011'!BI15</f>
        <v>0</v>
      </c>
      <c r="BI15" s="30">
        <f>'Sport 2011'!BJ15</f>
        <v>0</v>
      </c>
      <c r="BJ15" s="30">
        <f>'Sport 2011'!BK15</f>
        <v>0</v>
      </c>
      <c r="BK15" s="30">
        <f>'Sport 2011'!BL15</f>
        <v>0</v>
      </c>
      <c r="BL15" s="30">
        <f>'Sport 2011'!BM15</f>
        <v>0</v>
      </c>
      <c r="BM15" s="30">
        <f>'Sport 2011'!BO15</f>
        <v>0</v>
      </c>
      <c r="BN15" s="30">
        <f>'Sport 2011'!BP15</f>
        <v>0</v>
      </c>
      <c r="BO15" s="30">
        <f>'Sport 2011'!BQ15</f>
        <v>0</v>
      </c>
    </row>
    <row r="16" spans="1:67" s="49" customFormat="1" ht="16.5" customHeight="1" collapsed="1" x14ac:dyDescent="0.2">
      <c r="A16" s="43">
        <f>'Sport 2011'!A16</f>
        <v>52</v>
      </c>
      <c r="B16" s="43">
        <f>'Sport 2011'!B16</f>
        <v>111</v>
      </c>
      <c r="C16" s="56">
        <f>'Sport 2011'!C16</f>
        <v>1</v>
      </c>
      <c r="D16" s="57" t="str">
        <f>'Sport 2011'!D16</f>
        <v>pro Woche</v>
      </c>
      <c r="E16" s="54">
        <f>'Sport 2011'!E16</f>
        <v>-2</v>
      </c>
      <c r="F16" s="58">
        <f>'Sport 2011'!F16</f>
        <v>3</v>
      </c>
      <c r="G16" s="56">
        <f>'Sport 2011'!G16</f>
        <v>4</v>
      </c>
      <c r="H16" s="56">
        <f>'Sport 2011'!H16</f>
        <v>57</v>
      </c>
      <c r="I16" s="54" t="str">
        <f>'Sport 2011'!I16</f>
        <v xml:space="preserve">max  </v>
      </c>
      <c r="J16" s="94">
        <f>'Sport 2011'!K16</f>
        <v>89.4</v>
      </c>
      <c r="K16" s="45">
        <f>'Sport 2011'!L16</f>
        <v>0</v>
      </c>
      <c r="L16" s="61">
        <f>'Sport 2011'!M16</f>
        <v>860.01</v>
      </c>
      <c r="M16" s="59">
        <f>'Sport 2011'!N16</f>
        <v>20544</v>
      </c>
      <c r="N16" s="45">
        <f>'Sport 2011'!O16</f>
        <v>0</v>
      </c>
      <c r="O16" s="46">
        <f>'Sport 2011'!P16</f>
        <v>2.0957425213675216</v>
      </c>
      <c r="P16" s="62">
        <f>'Sport 2011'!Q16</f>
        <v>0</v>
      </c>
      <c r="Q16" s="54">
        <f>'Sport 2011'!R16</f>
        <v>0</v>
      </c>
      <c r="R16" s="47">
        <f>'Sport 2011'!S16</f>
        <v>51</v>
      </c>
      <c r="S16" s="54">
        <f>'Sport 2011'!T16</f>
        <v>0</v>
      </c>
      <c r="T16" s="109">
        <f>'Sport 2011'!U16</f>
        <v>1060.01</v>
      </c>
      <c r="U16" s="197">
        <f>'Sport 2011'!V16</f>
        <v>0</v>
      </c>
      <c r="V16" s="63">
        <f>'Sport 2011'!W16</f>
        <v>0</v>
      </c>
      <c r="W16" s="58">
        <f>'Sport 2011'!X16</f>
        <v>2</v>
      </c>
      <c r="X16" s="56">
        <f>'Sport 2011'!Y16</f>
        <v>5</v>
      </c>
      <c r="Y16" s="56">
        <f>'Sport 2011'!Z16</f>
        <v>44</v>
      </c>
      <c r="Z16" s="49">
        <f>'Sport 2011'!AA16</f>
        <v>11097</v>
      </c>
      <c r="AA16" s="49">
        <f>'Sport 2011'!AB16</f>
        <v>52</v>
      </c>
      <c r="AB16" s="49">
        <f>'Sport 2011'!AC16</f>
        <v>392323</v>
      </c>
      <c r="AC16" s="49">
        <f>'Sport 2011'!AD16</f>
        <v>7544</v>
      </c>
      <c r="AD16" s="49">
        <f>'Sport 2011'!AE16</f>
        <v>111</v>
      </c>
      <c r="AE16" s="49">
        <f>'Sport 2011'!AF16</f>
        <v>0</v>
      </c>
      <c r="AF16" s="49">
        <f>'Sport 2011'!AG16</f>
        <v>0</v>
      </c>
      <c r="AG16" s="49">
        <f>'Sport 2011'!AH16</f>
        <v>0</v>
      </c>
      <c r="AH16" s="60">
        <f>'Sport 2011'!AI16</f>
        <v>0</v>
      </c>
      <c r="AI16" s="60">
        <f>'Sport 2011'!AJ16</f>
        <v>0</v>
      </c>
      <c r="AJ16" s="54" t="str">
        <f>'Sport 2011'!AK16</f>
        <v/>
      </c>
      <c r="AK16" s="49">
        <f>'Sport 2011'!AL16</f>
        <v>0</v>
      </c>
      <c r="AL16" s="49">
        <f>'Sport 2011'!AM16</f>
        <v>0</v>
      </c>
      <c r="AM16" s="49">
        <f>'Sport 2011'!AN16</f>
        <v>0</v>
      </c>
      <c r="AN16" s="49">
        <f>'Sport 2011'!AO16</f>
        <v>0</v>
      </c>
      <c r="AO16" s="49">
        <f>'Sport 2011'!AP16</f>
        <v>0</v>
      </c>
      <c r="AP16" s="49">
        <f>'Sport 2011'!AQ16</f>
        <v>0</v>
      </c>
      <c r="AQ16" s="49">
        <f>'Sport 2011'!AR16</f>
        <v>0</v>
      </c>
      <c r="AR16" s="49">
        <f>'Sport 2011'!AS16</f>
        <v>0</v>
      </c>
      <c r="AS16" s="49">
        <f>'Sport 2011'!AT16</f>
        <v>0</v>
      </c>
      <c r="AT16" s="49">
        <f>'Sport 2011'!AU16</f>
        <v>0</v>
      </c>
      <c r="AU16" s="49">
        <f>'Sport 2011'!AV16</f>
        <v>0</v>
      </c>
      <c r="AV16" s="49">
        <f>'Sport 2011'!AW16</f>
        <v>0</v>
      </c>
      <c r="AW16" s="49">
        <f>'Sport 2011'!AX16</f>
        <v>0</v>
      </c>
      <c r="AX16" s="49">
        <f>'Sport 2011'!AY16</f>
        <v>0</v>
      </c>
      <c r="AY16" s="49">
        <f>'Sport 2011'!AZ16</f>
        <v>0</v>
      </c>
      <c r="AZ16" s="49">
        <f>'Sport 2011'!BA16</f>
        <v>0</v>
      </c>
      <c r="BA16" s="49">
        <f>'Sport 2011'!BB16</f>
        <v>0</v>
      </c>
      <c r="BB16" s="49">
        <f>'Sport 2011'!BC16</f>
        <v>0</v>
      </c>
      <c r="BC16" s="30">
        <f>'Sport 2011'!BD16</f>
        <v>0</v>
      </c>
      <c r="BD16" s="30">
        <f>'Sport 2011'!BE16</f>
        <v>0</v>
      </c>
      <c r="BE16" s="30">
        <f>'Sport 2011'!BF16</f>
        <v>0</v>
      </c>
      <c r="BF16" s="30">
        <f>'Sport 2011'!BG16</f>
        <v>0</v>
      </c>
      <c r="BG16" s="30">
        <f>'Sport 2011'!BH16</f>
        <v>0</v>
      </c>
      <c r="BH16" s="30">
        <f>'Sport 2011'!BI16</f>
        <v>0</v>
      </c>
      <c r="BI16" s="30">
        <f>'Sport 2011'!BJ16</f>
        <v>0</v>
      </c>
      <c r="BJ16" s="30">
        <f>'Sport 2011'!BK16</f>
        <v>0</v>
      </c>
      <c r="BK16" s="30">
        <f>'Sport 2011'!BL16</f>
        <v>0</v>
      </c>
      <c r="BL16" s="30">
        <f>'Sport 2011'!BM16</f>
        <v>0</v>
      </c>
      <c r="BM16" s="30">
        <f>'Sport 2011'!BO16</f>
        <v>0</v>
      </c>
      <c r="BN16" s="30">
        <f>'Sport 2011'!BP16</f>
        <v>0</v>
      </c>
      <c r="BO16" s="30">
        <f>'Sport 2011'!BQ16</f>
        <v>0</v>
      </c>
    </row>
    <row r="17" spans="1:67" s="19" customFormat="1" ht="16.5" customHeight="1" x14ac:dyDescent="0.2">
      <c r="A17" s="37">
        <f>'Sport 2011'!A17</f>
        <v>365</v>
      </c>
      <c r="B17" s="37">
        <f>'Sport 2011'!B17</f>
        <v>0</v>
      </c>
      <c r="C17" s="4" t="str">
        <f>'Sport 2011'!C17</f>
        <v xml:space="preserve">  </v>
      </c>
      <c r="D17" s="38" t="str">
        <f>'Sport 2011'!D17</f>
        <v>pro Tag</v>
      </c>
      <c r="E17" s="11">
        <f>'Sport 2011'!E17</f>
        <v>-19.600000000000001</v>
      </c>
      <c r="F17" s="17">
        <f>'Sport 2011'!F17</f>
        <v>0</v>
      </c>
      <c r="G17" s="18">
        <f>'Sport 2011'!G17</f>
        <v>22</v>
      </c>
      <c r="H17" s="18">
        <f>'Sport 2011'!H17</f>
        <v>18</v>
      </c>
      <c r="I17" s="11" t="str">
        <f>'Sport 2011'!I17</f>
        <v xml:space="preserve">min  </v>
      </c>
      <c r="J17" s="96">
        <f>'Sport 2011'!K17</f>
        <v>71.8</v>
      </c>
      <c r="K17" s="40">
        <f>'Sport 2011'!L17</f>
        <v>0</v>
      </c>
      <c r="L17" s="41">
        <f>'Sport 2011'!M17</f>
        <v>55</v>
      </c>
      <c r="M17" s="52">
        <f>'Sport 2011'!N17</f>
        <v>1754</v>
      </c>
      <c r="N17" s="52">
        <f>'Sport 2011'!O17</f>
        <v>1085843</v>
      </c>
      <c r="O17" s="12">
        <f>'Sport 2011'!P17</f>
        <v>0.29857153729071539</v>
      </c>
      <c r="P17" s="53">
        <f>'Sport 2011'!Q17</f>
        <v>0</v>
      </c>
      <c r="Q17" s="11">
        <f>'Sport 2011'!R17</f>
        <v>0</v>
      </c>
      <c r="R17" s="42">
        <f>'Sport 2011'!S17</f>
        <v>94</v>
      </c>
      <c r="S17" s="11">
        <f>'Sport 2011'!T17</f>
        <v>0</v>
      </c>
      <c r="T17" s="201">
        <f>'Sport 2011'!U17</f>
        <v>0</v>
      </c>
      <c r="U17" s="207">
        <f>'Sport 2011'!V17</f>
        <v>0</v>
      </c>
      <c r="V17" s="13">
        <f>'Sport 2011'!W17</f>
        <v>0</v>
      </c>
      <c r="W17" s="17">
        <f>'Sport 2011'!X17</f>
        <v>0</v>
      </c>
      <c r="X17" s="18">
        <f>'Sport 2011'!Y17</f>
        <v>17</v>
      </c>
      <c r="Y17" s="18">
        <f>'Sport 2011'!Z17</f>
        <v>54</v>
      </c>
      <c r="Z17" s="19">
        <f>'Sport 2011'!AA17</f>
        <v>1338</v>
      </c>
      <c r="AA17" s="19">
        <f>'Sport 2011'!AB17</f>
        <v>365</v>
      </c>
      <c r="AB17" s="19">
        <f>'Sport 2011'!AC17</f>
        <v>392323</v>
      </c>
      <c r="AC17" s="19">
        <f>'Sport 2011'!AD17</f>
        <v>1074</v>
      </c>
      <c r="AD17" s="19">
        <f>'Sport 2011'!AE17</f>
        <v>0</v>
      </c>
      <c r="AE17" s="19">
        <f>'Sport 2011'!AF17</f>
        <v>0</v>
      </c>
      <c r="AF17" s="19">
        <f>'Sport 2011'!AG17</f>
        <v>0</v>
      </c>
      <c r="AG17" s="19">
        <f>'Sport 2011'!AH17</f>
        <v>0</v>
      </c>
      <c r="AH17" s="19">
        <f>'Sport 2011'!AI17</f>
        <v>0</v>
      </c>
      <c r="AI17" s="19">
        <f>'Sport 2011'!AJ17</f>
        <v>0</v>
      </c>
      <c r="AJ17" s="19">
        <f>'Sport 2011'!AK17</f>
        <v>0</v>
      </c>
      <c r="AK17" s="19">
        <f>'Sport 2011'!AL17</f>
        <v>0</v>
      </c>
      <c r="AL17" s="19">
        <f>'Sport 2011'!AM17</f>
        <v>0</v>
      </c>
      <c r="AM17" s="19">
        <f>'Sport 2011'!AN17</f>
        <v>0</v>
      </c>
      <c r="AN17" s="19">
        <f>'Sport 2011'!AO17</f>
        <v>0</v>
      </c>
      <c r="AO17" s="19">
        <f>'Sport 2011'!AP17</f>
        <v>0</v>
      </c>
      <c r="AP17" s="19">
        <f>'Sport 2011'!AQ17</f>
        <v>0</v>
      </c>
      <c r="AQ17" s="19">
        <f>'Sport 2011'!AR17</f>
        <v>0</v>
      </c>
      <c r="AR17" s="19">
        <f>'Sport 2011'!AS17</f>
        <v>0</v>
      </c>
      <c r="AS17" s="19">
        <f>'Sport 2011'!AT17</f>
        <v>0</v>
      </c>
      <c r="AT17" s="19">
        <f>'Sport 2011'!AU17</f>
        <v>0</v>
      </c>
      <c r="AU17" s="19">
        <f>'Sport 2011'!AV17</f>
        <v>0</v>
      </c>
      <c r="AV17" s="19">
        <f>'Sport 2011'!AW17</f>
        <v>0</v>
      </c>
      <c r="AW17" s="19">
        <f>'Sport 2011'!AX17</f>
        <v>0</v>
      </c>
      <c r="AX17" s="19">
        <f>'Sport 2011'!AY17</f>
        <v>0</v>
      </c>
      <c r="AY17" s="19">
        <f>'Sport 2011'!AZ17</f>
        <v>0</v>
      </c>
      <c r="AZ17" s="19">
        <f>'Sport 2011'!BA17</f>
        <v>0</v>
      </c>
      <c r="BA17" s="19">
        <f>'Sport 2011'!BB17</f>
        <v>0</v>
      </c>
      <c r="BB17" s="19">
        <f>'Sport 2011'!BC17</f>
        <v>0</v>
      </c>
      <c r="BC17" s="30">
        <f>'Sport 2011'!BD17</f>
        <v>0</v>
      </c>
      <c r="BD17" s="30">
        <f>'Sport 2011'!BE17</f>
        <v>0</v>
      </c>
      <c r="BE17" s="30">
        <f>'Sport 2011'!BF17</f>
        <v>0</v>
      </c>
      <c r="BF17" s="30">
        <f>'Sport 2011'!BG17</f>
        <v>0</v>
      </c>
      <c r="BG17" s="30">
        <f>'Sport 2011'!BH17</f>
        <v>0</v>
      </c>
      <c r="BH17" s="30">
        <f>'Sport 2011'!BI17</f>
        <v>0</v>
      </c>
      <c r="BI17" s="30">
        <f>'Sport 2011'!BJ17</f>
        <v>0</v>
      </c>
      <c r="BJ17" s="30">
        <f>'Sport 2011'!BK17</f>
        <v>0</v>
      </c>
      <c r="BK17" s="30">
        <f>'Sport 2011'!BL17</f>
        <v>0</v>
      </c>
      <c r="BL17" s="30">
        <f>'Sport 2011'!BM17</f>
        <v>0</v>
      </c>
      <c r="BM17" s="30">
        <f>'Sport 2011'!BO17</f>
        <v>0</v>
      </c>
      <c r="BN17" s="30">
        <f>'Sport 2011'!BP17</f>
        <v>0</v>
      </c>
      <c r="BO17" s="30">
        <f>'Sport 2011'!BQ17</f>
        <v>0</v>
      </c>
    </row>
    <row r="18" spans="1:67" s="49" customFormat="1" ht="16.5" customHeight="1" collapsed="1" x14ac:dyDescent="0.2">
      <c r="A18" s="43">
        <f>'Sport 2011'!A18</f>
        <v>52</v>
      </c>
      <c r="B18" s="43">
        <f>'Sport 2011'!B18</f>
        <v>124</v>
      </c>
      <c r="C18" s="56">
        <f>'Sport 2011'!C18</f>
        <v>2</v>
      </c>
      <c r="D18" s="57" t="str">
        <f>'Sport 2011'!D18</f>
        <v>pro Woche</v>
      </c>
      <c r="E18" s="54">
        <f>'Sport 2011'!E18</f>
        <v>-13.4</v>
      </c>
      <c r="F18" s="58">
        <f>'Sport 2011'!F18</f>
        <v>4</v>
      </c>
      <c r="G18" s="56">
        <f>'Sport 2011'!G18</f>
        <v>9</v>
      </c>
      <c r="H18" s="56">
        <f>'Sport 2011'!H18</f>
        <v>55</v>
      </c>
      <c r="I18" s="54" t="str">
        <f>'Sport 2011'!I18</f>
        <v xml:space="preserve">max  </v>
      </c>
      <c r="J18" s="94">
        <f>'Sport 2011'!K18</f>
        <v>76</v>
      </c>
      <c r="K18" s="45">
        <f>'Sport 2011'!L18</f>
        <v>0</v>
      </c>
      <c r="L18" s="187">
        <f>'Sport 2011'!M18</f>
        <v>1405.76</v>
      </c>
      <c r="M18" s="59">
        <f>'Sport 2011'!N18</f>
        <v>25345</v>
      </c>
      <c r="N18" s="45">
        <f>'Sport 2011'!O18</f>
        <v>0</v>
      </c>
      <c r="O18" s="46">
        <f>'Sport 2011'!P18</f>
        <v>2.8959401709401709</v>
      </c>
      <c r="P18" s="62">
        <f>'Sport 2011'!Q18</f>
        <v>0</v>
      </c>
      <c r="Q18" s="54">
        <f>'Sport 2011'!R18</f>
        <v>0</v>
      </c>
      <c r="R18" s="47">
        <f>'Sport 2011'!S18</f>
        <v>31</v>
      </c>
      <c r="S18" s="54">
        <f>'Sport 2011'!T18</f>
        <v>0</v>
      </c>
      <c r="T18" s="109">
        <f>'Sport 2011'!U18</f>
        <v>1541.76</v>
      </c>
      <c r="U18" s="197">
        <f>'Sport 2011'!V18</f>
        <v>0</v>
      </c>
      <c r="V18" s="63">
        <f>'Sport 2011'!W18</f>
        <v>0</v>
      </c>
      <c r="W18" s="58">
        <f>'Sport 2011'!X18</f>
        <v>2</v>
      </c>
      <c r="X18" s="56">
        <f>'Sport 2011'!Y18</f>
        <v>53</v>
      </c>
      <c r="Y18" s="56">
        <f>'Sport 2011'!Z18</f>
        <v>45</v>
      </c>
      <c r="Z18" s="49">
        <f>'Sport 2011'!AA18</f>
        <v>14995</v>
      </c>
      <c r="AA18" s="49">
        <f>'Sport 2011'!AB18</f>
        <v>52</v>
      </c>
      <c r="AB18" s="49">
        <f>'Sport 2011'!AC18</f>
        <v>542120</v>
      </c>
      <c r="AC18" s="49">
        <f>'Sport 2011'!AD18</f>
        <v>10425</v>
      </c>
      <c r="AD18" s="49">
        <f>'Sport 2011'!AE18</f>
        <v>124</v>
      </c>
      <c r="AE18" s="49">
        <f>'Sport 2011'!AF18</f>
        <v>0</v>
      </c>
      <c r="AF18" s="49">
        <f>'Sport 2011'!AG18</f>
        <v>0</v>
      </c>
      <c r="AG18" s="49">
        <f>'Sport 2011'!AH18</f>
        <v>0</v>
      </c>
      <c r="AH18" s="60">
        <f>'Sport 2011'!AI18</f>
        <v>0</v>
      </c>
      <c r="AI18" s="60">
        <f>'Sport 2011'!AJ18</f>
        <v>37257</v>
      </c>
      <c r="AJ18" s="54" t="str">
        <f>'Sport 2011'!AK18</f>
        <v/>
      </c>
      <c r="AK18" s="49">
        <f>'Sport 2011'!AL18</f>
        <v>0</v>
      </c>
      <c r="AL18" s="49">
        <f>'Sport 2011'!AM18</f>
        <v>0</v>
      </c>
      <c r="AM18" s="49">
        <f>'Sport 2011'!AN18</f>
        <v>0</v>
      </c>
      <c r="AN18" s="49">
        <f>'Sport 2011'!AO18</f>
        <v>0</v>
      </c>
      <c r="AO18" s="49">
        <f>'Sport 2011'!AP18</f>
        <v>0</v>
      </c>
      <c r="AP18" s="49">
        <f>'Sport 2011'!AQ18</f>
        <v>0</v>
      </c>
      <c r="AQ18" s="49">
        <f>'Sport 2011'!AR18</f>
        <v>0</v>
      </c>
      <c r="AR18" s="49">
        <f>'Sport 2011'!AS18</f>
        <v>0</v>
      </c>
      <c r="AS18" s="49">
        <f>'Sport 2011'!AT18</f>
        <v>0</v>
      </c>
      <c r="AT18" s="49">
        <f>'Sport 2011'!AU18</f>
        <v>0</v>
      </c>
      <c r="AU18" s="49">
        <f>'Sport 2011'!AV18</f>
        <v>0</v>
      </c>
      <c r="AV18" s="49">
        <f>'Sport 2011'!AW18</f>
        <v>0</v>
      </c>
      <c r="AW18" s="49">
        <f>'Sport 2011'!AX18</f>
        <v>0</v>
      </c>
      <c r="AX18" s="49">
        <f>'Sport 2011'!AY18</f>
        <v>0</v>
      </c>
      <c r="AY18" s="49">
        <f>'Sport 2011'!AZ18</f>
        <v>0</v>
      </c>
      <c r="AZ18" s="49">
        <f>'Sport 2011'!BA18</f>
        <v>0</v>
      </c>
      <c r="BA18" s="49">
        <f>'Sport 2011'!BB18</f>
        <v>0</v>
      </c>
      <c r="BB18" s="49">
        <f>'Sport 2011'!BC18</f>
        <v>0</v>
      </c>
      <c r="BC18" s="30">
        <f>'Sport 2011'!BD18</f>
        <v>0</v>
      </c>
      <c r="BD18" s="30">
        <f>'Sport 2011'!BE18</f>
        <v>0</v>
      </c>
      <c r="BE18" s="30">
        <f>'Sport 2011'!BF18</f>
        <v>0</v>
      </c>
      <c r="BF18" s="30">
        <f>'Sport 2011'!BG18</f>
        <v>0</v>
      </c>
      <c r="BG18" s="30">
        <f>'Sport 2011'!BH18</f>
        <v>0</v>
      </c>
      <c r="BH18" s="30">
        <f>'Sport 2011'!BI18</f>
        <v>0</v>
      </c>
      <c r="BI18" s="30">
        <f>'Sport 2011'!BJ18</f>
        <v>0</v>
      </c>
      <c r="BJ18" s="30">
        <f>'Sport 2011'!BK18</f>
        <v>0</v>
      </c>
      <c r="BK18" s="30">
        <f>'Sport 2011'!BL18</f>
        <v>0</v>
      </c>
      <c r="BL18" s="30">
        <f>'Sport 2011'!BM18</f>
        <v>0</v>
      </c>
      <c r="BM18" s="30">
        <f>'Sport 2011'!BO18</f>
        <v>0</v>
      </c>
      <c r="BN18" s="30">
        <f>'Sport 2011'!BP18</f>
        <v>0</v>
      </c>
      <c r="BO18" s="30">
        <f>'Sport 2011'!BQ18</f>
        <v>0</v>
      </c>
    </row>
    <row r="19" spans="1:67" s="19" customFormat="1" ht="16.5" customHeight="1" x14ac:dyDescent="0.2">
      <c r="A19" s="37">
        <f>'Sport 2011'!A19</f>
        <v>365</v>
      </c>
      <c r="B19" s="37">
        <f>'Sport 2011'!B19</f>
        <v>0</v>
      </c>
      <c r="C19" s="4" t="str">
        <f>'Sport 2011'!C19</f>
        <v xml:space="preserve">  </v>
      </c>
      <c r="D19" s="38" t="str">
        <f>'Sport 2011'!D19</f>
        <v>pro Tag</v>
      </c>
      <c r="E19" s="11">
        <f>'Sport 2011'!E19</f>
        <v>-18.2</v>
      </c>
      <c r="F19" s="17">
        <f>'Sport 2011'!F19</f>
        <v>0</v>
      </c>
      <c r="G19" s="18">
        <f>'Sport 2011'!G19</f>
        <v>21</v>
      </c>
      <c r="H19" s="18">
        <f>'Sport 2011'!H19</f>
        <v>32</v>
      </c>
      <c r="I19" s="11" t="str">
        <f>'Sport 2011'!I19</f>
        <v xml:space="preserve">min  </v>
      </c>
      <c r="J19" s="97">
        <f>'Sport 2011'!K19</f>
        <v>71.2</v>
      </c>
      <c r="K19" s="40">
        <f>'Sport 2011'!L19</f>
        <v>0</v>
      </c>
      <c r="L19" s="41">
        <f>'Sport 2011'!M19</f>
        <v>21</v>
      </c>
      <c r="M19" s="52">
        <f>'Sport 2011'!N19</f>
        <v>2445</v>
      </c>
      <c r="N19" s="52">
        <f>'Sport 2011'!O19</f>
        <v>1503520</v>
      </c>
      <c r="O19" s="12">
        <f>'Sport 2011'!P19</f>
        <v>0.41257229832572301</v>
      </c>
      <c r="P19" s="53">
        <f>'Sport 2011'!Q19</f>
        <v>0</v>
      </c>
      <c r="Q19" s="11">
        <f>'Sport 2011'!R19</f>
        <v>0</v>
      </c>
      <c r="R19" s="42">
        <f>'Sport 2011'!S19</f>
        <v>84</v>
      </c>
      <c r="S19" s="11">
        <f>'Sport 2011'!T19</f>
        <v>0</v>
      </c>
      <c r="T19" s="201">
        <f>'Sport 2011'!U19</f>
        <v>0</v>
      </c>
      <c r="U19" s="132">
        <f>'Sport 2011'!V19</f>
        <v>2709</v>
      </c>
      <c r="V19" s="32">
        <f>'Sport 2011'!W19</f>
        <v>30711</v>
      </c>
      <c r="W19" s="17">
        <f>'Sport 2011'!X19</f>
        <v>0</v>
      </c>
      <c r="X19" s="18">
        <f>'Sport 2011'!Y19</f>
        <v>24</v>
      </c>
      <c r="Y19" s="18">
        <f>'Sport 2011'!Z19</f>
        <v>45</v>
      </c>
      <c r="Z19" s="19">
        <f>'Sport 2011'!AA19</f>
        <v>1292</v>
      </c>
      <c r="AA19" s="19">
        <f>'Sport 2011'!AB19</f>
        <v>365</v>
      </c>
      <c r="AB19" s="19">
        <f>'Sport 2011'!AC19</f>
        <v>542120</v>
      </c>
      <c r="AC19" s="19">
        <f>'Sport 2011'!AD19</f>
        <v>1485</v>
      </c>
      <c r="AD19" s="19">
        <f>'Sport 2011'!AE19</f>
        <v>0</v>
      </c>
      <c r="AE19" s="19">
        <f>'Sport 2011'!AF19</f>
        <v>0</v>
      </c>
      <c r="AF19" s="19">
        <f>'Sport 2011'!AG19</f>
        <v>0</v>
      </c>
      <c r="AG19" s="19">
        <f>'Sport 2011'!AH19</f>
        <v>0</v>
      </c>
      <c r="AH19" s="19">
        <f>'Sport 2011'!AI19</f>
        <v>0</v>
      </c>
      <c r="AI19" s="19">
        <f>'Sport 2011'!AJ19</f>
        <v>0</v>
      </c>
      <c r="AJ19" s="19">
        <f>'Sport 2011'!AK19</f>
        <v>0</v>
      </c>
      <c r="AK19" s="19">
        <f>'Sport 2011'!AL19</f>
        <v>0</v>
      </c>
      <c r="AL19" s="19">
        <f>'Sport 2011'!AM19</f>
        <v>0</v>
      </c>
      <c r="AM19" s="19">
        <f>'Sport 2011'!AN19</f>
        <v>0</v>
      </c>
      <c r="AN19" s="19">
        <f>'Sport 2011'!AO19</f>
        <v>0</v>
      </c>
      <c r="AO19" s="19">
        <f>'Sport 2011'!AP19</f>
        <v>0</v>
      </c>
      <c r="AP19" s="19">
        <f>'Sport 2011'!AQ19</f>
        <v>0</v>
      </c>
      <c r="AQ19" s="19">
        <f>'Sport 2011'!AR19</f>
        <v>0</v>
      </c>
      <c r="AR19" s="19">
        <f>'Sport 2011'!AS19</f>
        <v>0</v>
      </c>
      <c r="AS19" s="19">
        <f>'Sport 2011'!AT19</f>
        <v>0</v>
      </c>
      <c r="AT19" s="19">
        <f>'Sport 2011'!AU19</f>
        <v>0</v>
      </c>
      <c r="AU19" s="19">
        <f>'Sport 2011'!AV19</f>
        <v>0</v>
      </c>
      <c r="AV19" s="19">
        <f>'Sport 2011'!AW19</f>
        <v>0</v>
      </c>
      <c r="AW19" s="19">
        <f>'Sport 2011'!AX19</f>
        <v>0</v>
      </c>
      <c r="AX19" s="19">
        <f>'Sport 2011'!AY19</f>
        <v>0</v>
      </c>
      <c r="AY19" s="19">
        <f>'Sport 2011'!AZ19</f>
        <v>0</v>
      </c>
      <c r="AZ19" s="19">
        <f>'Sport 2011'!BA19</f>
        <v>0</v>
      </c>
      <c r="BA19" s="19">
        <f>'Sport 2011'!BB19</f>
        <v>0</v>
      </c>
      <c r="BB19" s="19">
        <f>'Sport 2011'!BC19</f>
        <v>0</v>
      </c>
      <c r="BC19" s="30">
        <f>'Sport 2011'!BD19</f>
        <v>0</v>
      </c>
      <c r="BD19" s="30">
        <f>'Sport 2011'!BE19</f>
        <v>0</v>
      </c>
      <c r="BE19" s="30">
        <f>'Sport 2011'!BF19</f>
        <v>0</v>
      </c>
      <c r="BF19" s="30">
        <f>'Sport 2011'!BG19</f>
        <v>0</v>
      </c>
      <c r="BG19" s="30">
        <f>'Sport 2011'!BH19</f>
        <v>0</v>
      </c>
      <c r="BH19" s="30">
        <f>'Sport 2011'!BI19</f>
        <v>0</v>
      </c>
      <c r="BI19" s="30">
        <f>'Sport 2011'!BJ19</f>
        <v>0</v>
      </c>
      <c r="BJ19" s="30">
        <f>'Sport 2011'!BK19</f>
        <v>0</v>
      </c>
      <c r="BK19" s="30">
        <f>'Sport 2011'!BL19</f>
        <v>0</v>
      </c>
      <c r="BL19" s="30">
        <f>'Sport 2011'!BM19</f>
        <v>0</v>
      </c>
      <c r="BM19" s="30">
        <f>'Sport 2011'!BO19</f>
        <v>0</v>
      </c>
      <c r="BN19" s="30">
        <f>'Sport 2011'!BP19</f>
        <v>0</v>
      </c>
      <c r="BO19" s="30">
        <f>'Sport 2011'!BQ19</f>
        <v>0</v>
      </c>
    </row>
    <row r="20" spans="1:67" s="49" customFormat="1" ht="16.5" customHeight="1" collapsed="1" x14ac:dyDescent="0.2">
      <c r="A20" s="43">
        <f>'Sport 2011'!A20</f>
        <v>52</v>
      </c>
      <c r="B20" s="106">
        <f>'Sport 2011'!B20</f>
        <v>130</v>
      </c>
      <c r="C20" s="56">
        <f>'Sport 2011'!C20</f>
        <v>3</v>
      </c>
      <c r="D20" s="57" t="str">
        <f>'Sport 2011'!D20</f>
        <v>pro Woche</v>
      </c>
      <c r="E20" s="54">
        <f>'Sport 2011'!E20</f>
        <v>2.4000000000000057</v>
      </c>
      <c r="F20" s="58">
        <f>'Sport 2011'!F20</f>
        <v>3</v>
      </c>
      <c r="G20" s="56">
        <f>'Sport 2011'!G20</f>
        <v>11</v>
      </c>
      <c r="H20" s="56">
        <f>'Sport 2011'!H20</f>
        <v>5</v>
      </c>
      <c r="I20" s="54" t="str">
        <f>'Sport 2011'!I20</f>
        <v xml:space="preserve">max  </v>
      </c>
      <c r="J20" s="94">
        <f>'Sport 2011'!K20</f>
        <v>78.400000000000006</v>
      </c>
      <c r="K20" s="45">
        <f>'Sport 2011'!L20</f>
        <v>0</v>
      </c>
      <c r="L20" s="61">
        <f>'Sport 2011'!M20</f>
        <v>1146.9690000000001</v>
      </c>
      <c r="M20" s="59">
        <f>'Sport 2011'!N20</f>
        <v>31112</v>
      </c>
      <c r="N20" s="45">
        <f>'Sport 2011'!O20</f>
        <v>0</v>
      </c>
      <c r="O20" s="46">
        <f>'Sport 2011'!P20</f>
        <v>3.186778846153846</v>
      </c>
      <c r="P20" s="62">
        <f>'Sport 2011'!Q20</f>
        <v>0</v>
      </c>
      <c r="Q20" s="54">
        <f>'Sport 2011'!R20</f>
        <v>0</v>
      </c>
      <c r="R20" s="66">
        <f>'Sport 2011'!S20</f>
        <v>300</v>
      </c>
      <c r="S20" s="54">
        <f>'Sport 2011'!T20</f>
        <v>0</v>
      </c>
      <c r="T20" s="109">
        <f>'Sport 2011'!U20</f>
        <v>1842.9690000000001</v>
      </c>
      <c r="U20" s="197">
        <f>'Sport 2011'!V20</f>
        <v>0</v>
      </c>
      <c r="V20" s="63">
        <f>'Sport 2011'!W20</f>
        <v>0</v>
      </c>
      <c r="W20" s="58">
        <f>'Sport 2011'!X20</f>
        <v>3</v>
      </c>
      <c r="X20" s="56">
        <f>'Sport 2011'!Y20</f>
        <v>11</v>
      </c>
      <c r="Y20" s="56">
        <f>'Sport 2011'!Z20</f>
        <v>12</v>
      </c>
      <c r="Z20" s="49">
        <f>'Sport 2011'!AA20</f>
        <v>11465</v>
      </c>
      <c r="AA20" s="49">
        <f>'Sport 2011'!AB20</f>
        <v>52</v>
      </c>
      <c r="AB20" s="49">
        <f>'Sport 2011'!AC20</f>
        <v>596565</v>
      </c>
      <c r="AC20" s="49">
        <f>'Sport 2011'!AD20</f>
        <v>11472</v>
      </c>
      <c r="AD20" s="49">
        <f>'Sport 2011'!AE20</f>
        <v>130</v>
      </c>
      <c r="AE20" s="49">
        <f>'Sport 2011'!AF20</f>
        <v>0</v>
      </c>
      <c r="AF20" s="49">
        <f>'Sport 2011'!AG20</f>
        <v>0</v>
      </c>
      <c r="AG20" s="49">
        <f>'Sport 2011'!AH20</f>
        <v>0</v>
      </c>
      <c r="AH20" s="60">
        <f>'Sport 2011'!AI20</f>
        <v>-37613</v>
      </c>
      <c r="AI20" s="60">
        <f>'Sport 2011'!AJ20</f>
        <v>37622</v>
      </c>
      <c r="AJ20" s="54" t="str">
        <f>'Sport 2011'!AK20</f>
        <v/>
      </c>
      <c r="AK20" s="49">
        <f>'Sport 2011'!AL20</f>
        <v>0</v>
      </c>
      <c r="AL20" s="49">
        <f>'Sport 2011'!AM20</f>
        <v>0</v>
      </c>
      <c r="AM20" s="49">
        <f>'Sport 2011'!AN20</f>
        <v>0</v>
      </c>
      <c r="AN20" s="49">
        <f>'Sport 2011'!AO20</f>
        <v>0</v>
      </c>
      <c r="AO20" s="49">
        <f>'Sport 2011'!AP20</f>
        <v>0</v>
      </c>
      <c r="AP20" s="49">
        <f>'Sport 2011'!AQ20</f>
        <v>0</v>
      </c>
      <c r="AQ20" s="49">
        <f>'Sport 2011'!AR20</f>
        <v>0</v>
      </c>
      <c r="AR20" s="49">
        <f>'Sport 2011'!AS20</f>
        <v>0</v>
      </c>
      <c r="AS20" s="49">
        <f>'Sport 2011'!AT20</f>
        <v>0</v>
      </c>
      <c r="AT20" s="49">
        <f>'Sport 2011'!AU20</f>
        <v>0</v>
      </c>
      <c r="AU20" s="49">
        <f>'Sport 2011'!AV20</f>
        <v>0</v>
      </c>
      <c r="AV20" s="49">
        <f>'Sport 2011'!AW20</f>
        <v>0</v>
      </c>
      <c r="AW20" s="49">
        <f>'Sport 2011'!AX20</f>
        <v>0</v>
      </c>
      <c r="AX20" s="49">
        <f>'Sport 2011'!AY20</f>
        <v>0</v>
      </c>
      <c r="AY20" s="49">
        <f>'Sport 2011'!AZ20</f>
        <v>0</v>
      </c>
      <c r="AZ20" s="49">
        <f>'Sport 2011'!BA20</f>
        <v>0</v>
      </c>
      <c r="BA20" s="49">
        <f>'Sport 2011'!BB20</f>
        <v>0</v>
      </c>
      <c r="BB20" s="49">
        <f>'Sport 2011'!BC20</f>
        <v>0</v>
      </c>
      <c r="BC20" s="30">
        <f>'Sport 2011'!BD20</f>
        <v>0</v>
      </c>
      <c r="BD20" s="30">
        <f>'Sport 2011'!BE20</f>
        <v>0</v>
      </c>
      <c r="BE20" s="30">
        <f>'Sport 2011'!BF20</f>
        <v>0</v>
      </c>
      <c r="BF20" s="30">
        <f>'Sport 2011'!BG20</f>
        <v>0</v>
      </c>
      <c r="BG20" s="30">
        <f>'Sport 2011'!BH20</f>
        <v>0</v>
      </c>
      <c r="BH20" s="30">
        <f>'Sport 2011'!BI20</f>
        <v>0</v>
      </c>
      <c r="BI20" s="30">
        <f>'Sport 2011'!BJ20</f>
        <v>0</v>
      </c>
      <c r="BJ20" s="30">
        <f>'Sport 2011'!BK20</f>
        <v>0</v>
      </c>
      <c r="BK20" s="30">
        <f>'Sport 2011'!BL20</f>
        <v>0</v>
      </c>
      <c r="BL20" s="30">
        <f>'Sport 2011'!BM20</f>
        <v>0</v>
      </c>
      <c r="BM20" s="30">
        <f>'Sport 2011'!BO20</f>
        <v>0</v>
      </c>
      <c r="BN20" s="30">
        <f>'Sport 2011'!BP20</f>
        <v>0</v>
      </c>
      <c r="BO20" s="30">
        <f>'Sport 2011'!BQ20</f>
        <v>0</v>
      </c>
    </row>
    <row r="21" spans="1:67" s="19" customFormat="1" ht="16.5" customHeight="1" x14ac:dyDescent="0.2">
      <c r="A21" s="37">
        <f>'Sport 2011'!A21</f>
        <v>365</v>
      </c>
      <c r="B21" s="37">
        <f>'Sport 2011'!B21</f>
        <v>0</v>
      </c>
      <c r="C21" s="4" t="str">
        <f>'Sport 2011'!C21</f>
        <v xml:space="preserve">  </v>
      </c>
      <c r="D21" s="38" t="str">
        <f>'Sport 2011'!D21</f>
        <v>pro Tag</v>
      </c>
      <c r="E21" s="11">
        <f>'Sport 2011'!E21</f>
        <v>-4.2</v>
      </c>
      <c r="F21" s="17">
        <f>'Sport 2011'!F21</f>
        <v>0</v>
      </c>
      <c r="G21" s="18">
        <f>'Sport 2011'!G21</f>
        <v>15</v>
      </c>
      <c r="H21" s="18">
        <f>'Sport 2011'!H21</f>
        <v>0</v>
      </c>
      <c r="I21" s="11" t="str">
        <f>'Sport 2011'!I21</f>
        <v xml:space="preserve">min  </v>
      </c>
      <c r="J21" s="225">
        <f>'Sport 2011'!K21</f>
        <v>71.8</v>
      </c>
      <c r="K21" s="40">
        <f>'Sport 2011'!L21</f>
        <v>0</v>
      </c>
      <c r="L21" s="41">
        <f>'Sport 2011'!M21</f>
        <v>175</v>
      </c>
      <c r="M21" s="52">
        <f>'Sport 2011'!N21</f>
        <v>2714</v>
      </c>
      <c r="N21" s="107">
        <f>'Sport 2011'!O21</f>
        <v>1654245</v>
      </c>
      <c r="O21" s="12">
        <f>'Sport 2011'!P21</f>
        <v>27.240410958904107</v>
      </c>
      <c r="P21" s="53">
        <f>'Sport 2011'!Q21</f>
        <v>0</v>
      </c>
      <c r="Q21" s="11">
        <f>'Sport 2011'!R21</f>
        <v>0</v>
      </c>
      <c r="R21" s="69">
        <f>'Sport 2011'!S21</f>
        <v>221</v>
      </c>
      <c r="S21" s="11">
        <f>'Sport 2011'!T21</f>
        <v>0</v>
      </c>
      <c r="T21" s="201">
        <f>'Sport 2011'!U21</f>
        <v>0</v>
      </c>
      <c r="U21" s="132">
        <f>'Sport 2011'!V21</f>
        <v>4417</v>
      </c>
      <c r="V21" s="32">
        <f>'Sport 2011'!W21</f>
        <v>35639</v>
      </c>
      <c r="W21" s="17">
        <f>'Sport 2011'!X21</f>
        <v>0</v>
      </c>
      <c r="X21" s="18">
        <f>'Sport 2011'!Y21</f>
        <v>27</v>
      </c>
      <c r="Y21" s="18">
        <f>'Sport 2011'!Z21</f>
        <v>14</v>
      </c>
      <c r="Z21" s="19">
        <f>'Sport 2011'!AA21</f>
        <v>900</v>
      </c>
      <c r="AA21" s="19">
        <f>'Sport 2011'!AB21</f>
        <v>365</v>
      </c>
      <c r="AB21" s="19">
        <f>'Sport 2011'!AC21</f>
        <v>596565</v>
      </c>
      <c r="AC21" s="19">
        <f>'Sport 2011'!AD21</f>
        <v>1634</v>
      </c>
      <c r="AD21" s="19">
        <f>'Sport 2011'!AE21</f>
        <v>0</v>
      </c>
      <c r="AE21" s="19">
        <f>'Sport 2011'!AF21</f>
        <v>0</v>
      </c>
      <c r="AF21" s="19">
        <f>'Sport 2011'!AG21</f>
        <v>0</v>
      </c>
      <c r="AG21" s="19">
        <f>'Sport 2011'!AH21</f>
        <v>0</v>
      </c>
      <c r="AH21" s="19">
        <f>'Sport 2011'!AI21</f>
        <v>0</v>
      </c>
      <c r="AI21" s="19">
        <f>'Sport 2011'!AJ21</f>
        <v>0</v>
      </c>
      <c r="AJ21" s="19">
        <f>'Sport 2011'!AK21</f>
        <v>0</v>
      </c>
      <c r="AK21" s="19">
        <f>'Sport 2011'!AL21</f>
        <v>0</v>
      </c>
      <c r="AL21" s="19">
        <f>'Sport 2011'!AM21</f>
        <v>0</v>
      </c>
      <c r="AM21" s="19">
        <f>'Sport 2011'!AN21</f>
        <v>0</v>
      </c>
      <c r="AN21" s="19">
        <f>'Sport 2011'!AO21</f>
        <v>0</v>
      </c>
      <c r="AO21" s="19">
        <f>'Sport 2011'!AP21</f>
        <v>0</v>
      </c>
      <c r="AP21" s="19">
        <f>'Sport 2011'!AQ21</f>
        <v>0</v>
      </c>
      <c r="AQ21" s="19">
        <f>'Sport 2011'!AR21</f>
        <v>0</v>
      </c>
      <c r="AR21" s="19">
        <f>'Sport 2011'!AS21</f>
        <v>0</v>
      </c>
      <c r="AS21" s="19">
        <f>'Sport 2011'!AT21</f>
        <v>0</v>
      </c>
      <c r="AT21" s="19">
        <f>'Sport 2011'!AU21</f>
        <v>0</v>
      </c>
      <c r="AU21" s="19">
        <f>'Sport 2011'!AV21</f>
        <v>0</v>
      </c>
      <c r="AV21" s="19">
        <f>'Sport 2011'!AW21</f>
        <v>0</v>
      </c>
      <c r="AW21" s="19">
        <f>'Sport 2011'!AX21</f>
        <v>0</v>
      </c>
      <c r="AX21" s="19">
        <f>'Sport 2011'!AY21</f>
        <v>0</v>
      </c>
      <c r="AY21" s="19">
        <f>'Sport 2011'!AZ21</f>
        <v>0</v>
      </c>
      <c r="AZ21" s="19">
        <f>'Sport 2011'!BA21</f>
        <v>0</v>
      </c>
      <c r="BA21" s="19">
        <f>'Sport 2011'!BB21</f>
        <v>0</v>
      </c>
      <c r="BB21" s="19">
        <f>'Sport 2011'!BC21</f>
        <v>0</v>
      </c>
      <c r="BC21" s="30">
        <f>'Sport 2011'!BD21</f>
        <v>0</v>
      </c>
      <c r="BD21" s="30">
        <f>'Sport 2011'!BE21</f>
        <v>0</v>
      </c>
      <c r="BE21" s="30">
        <f>'Sport 2011'!BF21</f>
        <v>0</v>
      </c>
      <c r="BF21" s="30">
        <f>'Sport 2011'!BG21</f>
        <v>0</v>
      </c>
      <c r="BG21" s="30">
        <f>'Sport 2011'!BH21</f>
        <v>0</v>
      </c>
      <c r="BH21" s="30">
        <f>'Sport 2011'!BI21</f>
        <v>0</v>
      </c>
      <c r="BI21" s="30">
        <f>'Sport 2011'!BJ21</f>
        <v>0</v>
      </c>
      <c r="BJ21" s="30">
        <f>'Sport 2011'!BK21</f>
        <v>0</v>
      </c>
      <c r="BK21" s="30">
        <f>'Sport 2011'!BL21</f>
        <v>0</v>
      </c>
      <c r="BL21" s="30">
        <f>'Sport 2011'!BM21</f>
        <v>0</v>
      </c>
      <c r="BM21" s="30">
        <f>'Sport 2011'!BO21</f>
        <v>0</v>
      </c>
      <c r="BN21" s="30">
        <f>'Sport 2011'!BP21</f>
        <v>0</v>
      </c>
      <c r="BO21" s="30">
        <f>'Sport 2011'!BQ21</f>
        <v>0</v>
      </c>
    </row>
    <row r="22" spans="1:67" s="49" customFormat="1" ht="16.5" customHeight="1" collapsed="1" x14ac:dyDescent="0.2">
      <c r="A22" s="43">
        <f>'Sport 2011'!A22</f>
        <v>52</v>
      </c>
      <c r="B22" s="106">
        <f>'Sport 2011'!B22</f>
        <v>115</v>
      </c>
      <c r="C22" s="56">
        <f>'Sport 2011'!C22</f>
        <v>4</v>
      </c>
      <c r="D22" s="57" t="str">
        <f>'Sport 2011'!D22</f>
        <v>pro Woche</v>
      </c>
      <c r="E22" s="54">
        <f>'Sport 2011'!E22</f>
        <v>0</v>
      </c>
      <c r="F22" s="58">
        <f>'Sport 2011'!F22</f>
        <v>3</v>
      </c>
      <c r="G22" s="56">
        <f>'Sport 2011'!G22</f>
        <v>23</v>
      </c>
      <c r="H22" s="56">
        <f>'Sport 2011'!H22</f>
        <v>37</v>
      </c>
      <c r="I22" s="54" t="str">
        <f>'Sport 2011'!I22</f>
        <v xml:space="preserve">max  </v>
      </c>
      <c r="J22" s="94">
        <f>'Sport 2011'!K22</f>
        <v>78.400000000000006</v>
      </c>
      <c r="K22" s="45">
        <f>'Sport 2011'!L22</f>
        <v>0</v>
      </c>
      <c r="L22" s="61">
        <f>'Sport 2011'!M22</f>
        <v>1083.508</v>
      </c>
      <c r="M22" s="59">
        <f>'Sport 2011'!N22</f>
        <v>30227</v>
      </c>
      <c r="N22" s="45">
        <f>'Sport 2011'!O22</f>
        <v>0</v>
      </c>
      <c r="O22" s="46">
        <f>'Sport 2011'!P22</f>
        <v>3.0408974358974361</v>
      </c>
      <c r="P22" s="62">
        <f>'Sport 2011'!Q22</f>
        <v>0</v>
      </c>
      <c r="Q22" s="54">
        <f>'Sport 2011'!R22</f>
        <v>0</v>
      </c>
      <c r="R22" s="108">
        <f>'Sport 2011'!S22</f>
        <v>145.5</v>
      </c>
      <c r="S22" s="54">
        <f>'Sport 2011'!T22</f>
        <v>0</v>
      </c>
      <c r="T22" s="109">
        <f>'Sport 2011'!U22</f>
        <v>1716.1746666666668</v>
      </c>
      <c r="U22" s="197">
        <f>'Sport 2011'!V22</f>
        <v>0</v>
      </c>
      <c r="V22" s="63">
        <f>'Sport 2011'!W22</f>
        <v>0</v>
      </c>
      <c r="W22" s="58">
        <f>'Sport 2011'!X22</f>
        <v>3</v>
      </c>
      <c r="X22" s="56">
        <f>'Sport 2011'!Y22</f>
        <v>2</v>
      </c>
      <c r="Y22" s="56">
        <f>'Sport 2011'!Z22</f>
        <v>27</v>
      </c>
      <c r="Z22" s="49">
        <f>'Sport 2011'!AA22</f>
        <v>12217</v>
      </c>
      <c r="AA22" s="49">
        <f>'Sport 2011'!AB22</f>
        <v>52</v>
      </c>
      <c r="AB22" s="49">
        <f>'Sport 2011'!AC22</f>
        <v>569256</v>
      </c>
      <c r="AC22" s="49">
        <f>'Sport 2011'!AD22</f>
        <v>10947</v>
      </c>
      <c r="AD22" s="49">
        <f>'Sport 2011'!AE22</f>
        <v>115</v>
      </c>
      <c r="AE22" s="49">
        <f>'Sport 2011'!AF22</f>
        <v>0</v>
      </c>
      <c r="AF22" s="49">
        <f>'Sport 2011'!AG22</f>
        <v>0</v>
      </c>
      <c r="AG22" s="49">
        <f>'Sport 2011'!AH22</f>
        <v>0</v>
      </c>
      <c r="AH22" s="60">
        <f>'Sport 2011'!AI22</f>
        <v>-37977</v>
      </c>
      <c r="AI22" s="60">
        <f>'Sport 2011'!AJ22</f>
        <v>37986</v>
      </c>
      <c r="AJ22" s="54" t="str">
        <f>'Sport 2011'!AK22</f>
        <v/>
      </c>
      <c r="AK22" s="49">
        <f>'Sport 2011'!AL22</f>
        <v>0</v>
      </c>
      <c r="AL22" s="49">
        <f>'Sport 2011'!AM22</f>
        <v>0</v>
      </c>
      <c r="AM22" s="49">
        <f>'Sport 2011'!AN22</f>
        <v>0</v>
      </c>
      <c r="AN22" s="49">
        <f>'Sport 2011'!AO22</f>
        <v>0</v>
      </c>
      <c r="AO22" s="49">
        <f>'Sport 2011'!AP22</f>
        <v>0</v>
      </c>
      <c r="AP22" s="49">
        <f>'Sport 2011'!AQ22</f>
        <v>0</v>
      </c>
      <c r="AQ22" s="49">
        <f>'Sport 2011'!AR22</f>
        <v>0</v>
      </c>
      <c r="AR22" s="49">
        <f>'Sport 2011'!AS22</f>
        <v>0</v>
      </c>
      <c r="AS22" s="49">
        <f>'Sport 2011'!AT22</f>
        <v>0</v>
      </c>
      <c r="AT22" s="49">
        <f>'Sport 2011'!AU22</f>
        <v>0</v>
      </c>
      <c r="AU22" s="49">
        <f>'Sport 2011'!AV22</f>
        <v>0</v>
      </c>
      <c r="AV22" s="49">
        <f>'Sport 2011'!AW22</f>
        <v>0</v>
      </c>
      <c r="AW22" s="49">
        <f>'Sport 2011'!AX22</f>
        <v>0</v>
      </c>
      <c r="AX22" s="49">
        <f>'Sport 2011'!AY22</f>
        <v>0</v>
      </c>
      <c r="AY22" s="49">
        <f>'Sport 2011'!AZ22</f>
        <v>0</v>
      </c>
      <c r="AZ22" s="49">
        <f>'Sport 2011'!BA22</f>
        <v>0</v>
      </c>
      <c r="BA22" s="49">
        <f>'Sport 2011'!BB22</f>
        <v>0</v>
      </c>
      <c r="BB22" s="49">
        <f>'Sport 2011'!BC22</f>
        <v>0</v>
      </c>
      <c r="BC22" s="30">
        <f>'Sport 2011'!BD22</f>
        <v>0</v>
      </c>
      <c r="BD22" s="30">
        <f>'Sport 2011'!BE22</f>
        <v>0</v>
      </c>
      <c r="BE22" s="30">
        <f>'Sport 2011'!BF22</f>
        <v>0</v>
      </c>
      <c r="BF22" s="30">
        <f>'Sport 2011'!BG22</f>
        <v>0</v>
      </c>
      <c r="BG22" s="30">
        <f>'Sport 2011'!BH22</f>
        <v>0</v>
      </c>
      <c r="BH22" s="30">
        <f>'Sport 2011'!BI22</f>
        <v>0</v>
      </c>
      <c r="BI22" s="30">
        <f>'Sport 2011'!BJ22</f>
        <v>0</v>
      </c>
      <c r="BJ22" s="30">
        <f>'Sport 2011'!BK22</f>
        <v>0</v>
      </c>
      <c r="BK22" s="30">
        <f>'Sport 2011'!BL22</f>
        <v>0</v>
      </c>
      <c r="BL22" s="30">
        <f>'Sport 2011'!BM22</f>
        <v>0</v>
      </c>
      <c r="BM22" s="30">
        <f>'Sport 2011'!BO22</f>
        <v>0</v>
      </c>
      <c r="BN22" s="30">
        <f>'Sport 2011'!BP22</f>
        <v>0</v>
      </c>
      <c r="BO22" s="30">
        <f>'Sport 2011'!BQ22</f>
        <v>0</v>
      </c>
    </row>
    <row r="23" spans="1:67" s="19" customFormat="1" ht="16.5" customHeight="1" x14ac:dyDescent="0.2">
      <c r="A23" s="37">
        <f>'Sport 2011'!A23</f>
        <v>366</v>
      </c>
      <c r="B23" s="37">
        <f>'Sport 2011'!B23</f>
        <v>0</v>
      </c>
      <c r="C23" s="4" t="str">
        <f>'Sport 2011'!C23</f>
        <v xml:space="preserve">  </v>
      </c>
      <c r="D23" s="38" t="str">
        <f>'Sport 2011'!D23</f>
        <v>pro Tag</v>
      </c>
      <c r="E23" s="11">
        <f>'Sport 2011'!E23</f>
        <v>-5.8000000000000114</v>
      </c>
      <c r="F23" s="17">
        <f>'Sport 2011'!F23</f>
        <v>0</v>
      </c>
      <c r="G23" s="18">
        <f>'Sport 2011'!G23</f>
        <v>30</v>
      </c>
      <c r="H23" s="18">
        <f>'Sport 2011'!H23</f>
        <v>0</v>
      </c>
      <c r="I23" s="11" t="str">
        <f>'Sport 2011'!I23</f>
        <v xml:space="preserve">min  </v>
      </c>
      <c r="J23" s="93">
        <f>'Sport 2011'!K23</f>
        <v>72.599999999999994</v>
      </c>
      <c r="K23" s="40">
        <f>'Sport 2011'!L23</f>
        <v>0</v>
      </c>
      <c r="L23" s="70">
        <f>'Sport 2011'!M23</f>
        <v>305.5</v>
      </c>
      <c r="M23" s="52">
        <f>'Sport 2011'!N23</f>
        <v>2555</v>
      </c>
      <c r="N23" s="107">
        <f>'Sport 2011'!O23</f>
        <v>1580736</v>
      </c>
      <c r="O23" s="12">
        <f>'Sport 2011'!P23</f>
        <v>25.922404371584697</v>
      </c>
      <c r="P23" s="52">
        <f>'Sport 2011'!Q23</f>
        <v>0</v>
      </c>
      <c r="Q23" s="11">
        <f>'Sport 2011'!R23</f>
        <v>0</v>
      </c>
      <c r="R23" s="223">
        <f>'Sport 2011'!S23</f>
        <v>148</v>
      </c>
      <c r="S23" s="11">
        <f>'Sport 2011'!T23</f>
        <v>0</v>
      </c>
      <c r="T23" s="111">
        <f>'Sport 2011'!U23</f>
        <v>33.666666666666671</v>
      </c>
      <c r="U23" s="132">
        <f>'Sport 2011'!V23</f>
        <v>4048</v>
      </c>
      <c r="V23" s="32">
        <f>'Sport 2011'!W23</f>
        <v>33636</v>
      </c>
      <c r="W23" s="17">
        <f>'Sport 2011'!X23</f>
        <v>0</v>
      </c>
      <c r="X23" s="18">
        <f>'Sport 2011'!Y23</f>
        <v>25</v>
      </c>
      <c r="Y23" s="18">
        <f>'Sport 2011'!Z23</f>
        <v>55</v>
      </c>
      <c r="Z23" s="19">
        <f>'Sport 2011'!AA23</f>
        <v>1800</v>
      </c>
      <c r="AA23" s="19">
        <f>'Sport 2011'!AB23</f>
        <v>366</v>
      </c>
      <c r="AB23" s="19">
        <f>'Sport 2011'!AC23</f>
        <v>569256</v>
      </c>
      <c r="AC23" s="19">
        <f>'Sport 2011'!AD23</f>
        <v>1555</v>
      </c>
      <c r="AD23" s="19">
        <f>'Sport 2011'!AE23</f>
        <v>0</v>
      </c>
      <c r="AE23" s="19">
        <f>'Sport 2011'!AF23</f>
        <v>0</v>
      </c>
      <c r="AF23" s="19">
        <f>'Sport 2011'!AG23</f>
        <v>0</v>
      </c>
      <c r="AG23" s="19">
        <f>'Sport 2011'!AH23</f>
        <v>0</v>
      </c>
      <c r="AH23" s="19">
        <f>'Sport 2011'!AI23</f>
        <v>0</v>
      </c>
      <c r="AI23" s="19">
        <f>'Sport 2011'!AJ23</f>
        <v>0</v>
      </c>
      <c r="AJ23" s="19">
        <f>'Sport 2011'!AK23</f>
        <v>0</v>
      </c>
      <c r="AK23" s="19">
        <f>'Sport 2011'!AL23</f>
        <v>0</v>
      </c>
      <c r="AL23" s="19">
        <f>'Sport 2011'!AM23</f>
        <v>0</v>
      </c>
      <c r="AM23" s="19">
        <f>'Sport 2011'!AN23</f>
        <v>0</v>
      </c>
      <c r="AN23" s="19">
        <f>'Sport 2011'!AO23</f>
        <v>0</v>
      </c>
      <c r="AO23" s="19">
        <f>'Sport 2011'!AP23</f>
        <v>0</v>
      </c>
      <c r="AP23" s="19">
        <f>'Sport 2011'!AQ23</f>
        <v>0</v>
      </c>
      <c r="AQ23" s="19">
        <f>'Sport 2011'!AR23</f>
        <v>0</v>
      </c>
      <c r="AR23" s="19">
        <f>'Sport 2011'!AS23</f>
        <v>0</v>
      </c>
      <c r="AS23" s="19">
        <f>'Sport 2011'!AT23</f>
        <v>0</v>
      </c>
      <c r="AT23" s="19">
        <f>'Sport 2011'!AU23</f>
        <v>0</v>
      </c>
      <c r="AU23" s="19">
        <f>'Sport 2011'!AV23</f>
        <v>0</v>
      </c>
      <c r="AV23" s="19">
        <f>'Sport 2011'!AW23</f>
        <v>0</v>
      </c>
      <c r="AW23" s="19">
        <f>'Sport 2011'!AX23</f>
        <v>0</v>
      </c>
      <c r="AX23" s="19">
        <f>'Sport 2011'!AY23</f>
        <v>0</v>
      </c>
      <c r="AY23" s="19">
        <f>'Sport 2011'!AZ23</f>
        <v>0</v>
      </c>
      <c r="AZ23" s="19">
        <f>'Sport 2011'!BA23</f>
        <v>0</v>
      </c>
      <c r="BA23" s="19">
        <f>'Sport 2011'!BB23</f>
        <v>0</v>
      </c>
      <c r="BB23" s="19">
        <f>'Sport 2011'!BC23</f>
        <v>0</v>
      </c>
      <c r="BC23" s="30">
        <f>'Sport 2011'!BD23</f>
        <v>0</v>
      </c>
      <c r="BD23" s="30">
        <f>'Sport 2011'!BE23</f>
        <v>0</v>
      </c>
      <c r="BE23" s="30">
        <f>'Sport 2011'!BF23</f>
        <v>0</v>
      </c>
      <c r="BF23" s="30">
        <f>'Sport 2011'!BG23</f>
        <v>0</v>
      </c>
      <c r="BG23" s="30">
        <f>'Sport 2011'!BH23</f>
        <v>0</v>
      </c>
      <c r="BH23" s="30">
        <f>'Sport 2011'!BI23</f>
        <v>0</v>
      </c>
      <c r="BI23" s="30">
        <f>'Sport 2011'!BJ23</f>
        <v>0</v>
      </c>
      <c r="BJ23" s="30">
        <f>'Sport 2011'!BK23</f>
        <v>0</v>
      </c>
      <c r="BK23" s="30">
        <f>'Sport 2011'!BL23</f>
        <v>0</v>
      </c>
      <c r="BL23" s="30">
        <f>'Sport 2011'!BM23</f>
        <v>0</v>
      </c>
      <c r="BM23" s="30">
        <f>'Sport 2011'!BO23</f>
        <v>0</v>
      </c>
      <c r="BN23" s="30">
        <f>'Sport 2011'!BP23</f>
        <v>0</v>
      </c>
      <c r="BO23" s="30">
        <f>'Sport 2011'!BQ23</f>
        <v>0</v>
      </c>
    </row>
    <row r="24" spans="1:67" s="49" customFormat="1" ht="16.5" customHeight="1" collapsed="1" x14ac:dyDescent="0.2">
      <c r="A24" s="43">
        <f>'Sport 2011'!A24</f>
        <v>52</v>
      </c>
      <c r="B24" s="106">
        <f>'Sport 2011'!B24</f>
        <v>82</v>
      </c>
      <c r="C24" s="56">
        <f>'Sport 2011'!C24</f>
        <v>5</v>
      </c>
      <c r="D24" s="57" t="str">
        <f>'Sport 2011'!D24</f>
        <v>pro Woche</v>
      </c>
      <c r="E24" s="54">
        <f>'Sport 2011'!E24</f>
        <v>0.59999999999999432</v>
      </c>
      <c r="F24" s="58">
        <f>'Sport 2011'!F24</f>
        <v>5</v>
      </c>
      <c r="G24" s="56">
        <f>'Sport 2011'!G24</f>
        <v>0</v>
      </c>
      <c r="H24" s="56">
        <f>'Sport 2011'!H24</f>
        <v>0</v>
      </c>
      <c r="I24" s="54" t="str">
        <f>'Sport 2011'!I24</f>
        <v xml:space="preserve">max  </v>
      </c>
      <c r="J24" s="94">
        <f>'Sport 2011'!K24</f>
        <v>79</v>
      </c>
      <c r="K24" s="45">
        <f>'Sport 2011'!L24</f>
        <v>0</v>
      </c>
      <c r="L24" s="61">
        <f>'Sport 2011'!M24</f>
        <v>737</v>
      </c>
      <c r="M24" s="59">
        <f>'Sport 2011'!N24</f>
        <v>20421</v>
      </c>
      <c r="N24" s="45">
        <f>'Sport 2011'!O24</f>
        <v>0</v>
      </c>
      <c r="O24" s="46">
        <f>'Sport 2011'!P24</f>
        <v>2.072628205128205</v>
      </c>
      <c r="P24" s="62">
        <f>'Sport 2011'!Q24</f>
        <v>0</v>
      </c>
      <c r="Q24" s="54">
        <f>'Sport 2011'!R24</f>
        <v>0</v>
      </c>
      <c r="R24" s="108">
        <f>'Sport 2011'!S24</f>
        <v>118.5</v>
      </c>
      <c r="S24" s="54">
        <f>'Sport 2011'!T24</f>
        <v>0</v>
      </c>
      <c r="T24" s="109">
        <f>'Sport 2011'!U24</f>
        <v>1151</v>
      </c>
      <c r="U24" s="197">
        <f>'Sport 2011'!V24</f>
        <v>0</v>
      </c>
      <c r="V24" s="63">
        <f>'Sport 2011'!W24</f>
        <v>0</v>
      </c>
      <c r="W24" s="58">
        <f>'Sport 2011'!X24</f>
        <v>2</v>
      </c>
      <c r="X24" s="56">
        <f>'Sport 2011'!Y24</f>
        <v>4</v>
      </c>
      <c r="Y24" s="56">
        <f>'Sport 2011'!Z24</f>
        <v>21</v>
      </c>
      <c r="Z24" s="49">
        <f>'Sport 2011'!AA24</f>
        <v>18000</v>
      </c>
      <c r="AA24" s="49">
        <f>'Sport 2011'!AB24</f>
        <v>52</v>
      </c>
      <c r="AB24" s="49">
        <f>'Sport 2011'!AC24</f>
        <v>387996</v>
      </c>
      <c r="AC24" s="49">
        <f>'Sport 2011'!AD24</f>
        <v>7461</v>
      </c>
      <c r="AD24" s="49">
        <f>'Sport 2011'!AE24</f>
        <v>82</v>
      </c>
      <c r="AE24" s="49">
        <f>'Sport 2011'!AF24</f>
        <v>0</v>
      </c>
      <c r="AF24" s="49">
        <f>'Sport 2011'!AG24</f>
        <v>0</v>
      </c>
      <c r="AG24" s="49">
        <f>'Sport 2011'!AH24</f>
        <v>0</v>
      </c>
      <c r="AH24" s="60">
        <f>'Sport 2011'!AI24</f>
        <v>-38341</v>
      </c>
      <c r="AI24" s="60">
        <f>'Sport 2011'!AJ24</f>
        <v>38352</v>
      </c>
      <c r="AJ24" s="54" t="str">
        <f>'Sport 2011'!AK24</f>
        <v/>
      </c>
      <c r="AK24" s="49">
        <f>'Sport 2011'!AL24</f>
        <v>0</v>
      </c>
      <c r="AL24" s="49">
        <f>'Sport 2011'!AM24</f>
        <v>0</v>
      </c>
      <c r="AM24" s="49">
        <f>'Sport 2011'!AN24</f>
        <v>0</v>
      </c>
      <c r="AN24" s="49">
        <f>'Sport 2011'!AO24</f>
        <v>0</v>
      </c>
      <c r="AO24" s="49">
        <f>'Sport 2011'!AP24</f>
        <v>0</v>
      </c>
      <c r="AP24" s="49">
        <f>'Sport 2011'!AQ24</f>
        <v>0</v>
      </c>
      <c r="AQ24" s="49">
        <f>'Sport 2011'!AR24</f>
        <v>0</v>
      </c>
      <c r="AR24" s="49">
        <f>'Sport 2011'!AS24</f>
        <v>0</v>
      </c>
      <c r="AS24" s="49">
        <f>'Sport 2011'!AT24</f>
        <v>0</v>
      </c>
      <c r="AT24" s="49">
        <f>'Sport 2011'!AU24</f>
        <v>0</v>
      </c>
      <c r="AU24" s="49">
        <f>'Sport 2011'!AV24</f>
        <v>0</v>
      </c>
      <c r="AV24" s="49">
        <f>'Sport 2011'!AW24</f>
        <v>0</v>
      </c>
      <c r="AW24" s="49">
        <f>'Sport 2011'!AX24</f>
        <v>0</v>
      </c>
      <c r="AX24" s="49">
        <f>'Sport 2011'!AY24</f>
        <v>0</v>
      </c>
      <c r="AY24" s="49">
        <f>'Sport 2011'!AZ24</f>
        <v>0</v>
      </c>
      <c r="AZ24" s="49">
        <f>'Sport 2011'!BA24</f>
        <v>0</v>
      </c>
      <c r="BA24" s="49">
        <f>'Sport 2011'!BB24</f>
        <v>0</v>
      </c>
      <c r="BB24" s="49">
        <f>'Sport 2011'!BC24</f>
        <v>0</v>
      </c>
      <c r="BC24" s="30">
        <f>'Sport 2011'!BD24</f>
        <v>0</v>
      </c>
      <c r="BD24" s="30">
        <f>'Sport 2011'!BE24</f>
        <v>0</v>
      </c>
      <c r="BE24" s="30">
        <f>'Sport 2011'!BF24</f>
        <v>0</v>
      </c>
      <c r="BF24" s="30">
        <f>'Sport 2011'!BG24</f>
        <v>0</v>
      </c>
      <c r="BG24" s="30">
        <f>'Sport 2011'!BH24</f>
        <v>0</v>
      </c>
      <c r="BH24" s="30">
        <f>'Sport 2011'!BI24</f>
        <v>0</v>
      </c>
      <c r="BI24" s="30">
        <f>'Sport 2011'!BJ24</f>
        <v>0</v>
      </c>
      <c r="BJ24" s="30">
        <f>'Sport 2011'!BK24</f>
        <v>0</v>
      </c>
      <c r="BK24" s="30">
        <f>'Sport 2011'!BL24</f>
        <v>0</v>
      </c>
      <c r="BL24" s="30">
        <f>'Sport 2011'!BM24</f>
        <v>0</v>
      </c>
      <c r="BM24" s="30">
        <f>'Sport 2011'!BO24</f>
        <v>0</v>
      </c>
      <c r="BN24" s="30">
        <f>'Sport 2011'!BP24</f>
        <v>0</v>
      </c>
      <c r="BO24" s="30">
        <f>'Sport 2011'!BQ24</f>
        <v>0</v>
      </c>
    </row>
    <row r="25" spans="1:67" s="19" customFormat="1" ht="16.5" customHeight="1" x14ac:dyDescent="0.2">
      <c r="A25" s="37">
        <f>'Sport 2011'!A25</f>
        <v>365</v>
      </c>
      <c r="B25" s="37">
        <f>'Sport 2011'!B25</f>
        <v>0</v>
      </c>
      <c r="C25" s="4" t="str">
        <f>'Sport 2011'!C25</f>
        <v xml:space="preserve">  </v>
      </c>
      <c r="D25" s="38" t="str">
        <f>'Sport 2011'!D25</f>
        <v>pro Tag</v>
      </c>
      <c r="E25" s="11">
        <f>'Sport 2011'!E25</f>
        <v>-3.4000000000000057</v>
      </c>
      <c r="F25" s="17">
        <f>'Sport 2011'!F25</f>
        <v>0</v>
      </c>
      <c r="G25" s="18">
        <f>'Sport 2011'!G25</f>
        <v>13</v>
      </c>
      <c r="H25" s="18">
        <f>'Sport 2011'!H25</f>
        <v>15</v>
      </c>
      <c r="I25" s="11" t="str">
        <f>'Sport 2011'!I25</f>
        <v xml:space="preserve">min  </v>
      </c>
      <c r="J25" s="93">
        <f>'Sport 2011'!K25</f>
        <v>75</v>
      </c>
      <c r="K25" s="40">
        <f>'Sport 2011'!L25</f>
        <v>0</v>
      </c>
      <c r="L25" s="55">
        <f>'Sport 2011'!M25</f>
        <v>165</v>
      </c>
      <c r="M25" s="52">
        <f>'Sport 2011'!N25</f>
        <v>1743</v>
      </c>
      <c r="N25" s="107">
        <f>'Sport 2011'!O25</f>
        <v>1074636</v>
      </c>
      <c r="O25" s="12">
        <f>'Sport 2011'!P25</f>
        <v>17.716712328767123</v>
      </c>
      <c r="P25" s="52">
        <f>'Sport 2011'!Q25</f>
        <v>0</v>
      </c>
      <c r="Q25" s="11">
        <f>'Sport 2011'!R25</f>
        <v>0</v>
      </c>
      <c r="R25" s="110">
        <f>'Sport 2011'!S25</f>
        <v>30.5</v>
      </c>
      <c r="S25" s="11">
        <f>'Sport 2011'!T25</f>
        <v>0</v>
      </c>
      <c r="T25" s="111">
        <f>'Sport 2011'!U25</f>
        <v>100</v>
      </c>
      <c r="U25" s="132">
        <f>'Sport 2011'!V25</f>
        <v>2812</v>
      </c>
      <c r="V25" s="32">
        <f>'Sport 2011'!W25</f>
        <v>24335</v>
      </c>
      <c r="W25" s="17">
        <f>'Sport 2011'!X25</f>
        <v>0</v>
      </c>
      <c r="X25" s="18">
        <f>'Sport 2011'!Y25</f>
        <v>17</v>
      </c>
      <c r="Y25" s="18">
        <f>'Sport 2011'!Z25</f>
        <v>43</v>
      </c>
      <c r="Z25" s="19">
        <f>'Sport 2011'!AA25</f>
        <v>795</v>
      </c>
      <c r="AA25" s="19">
        <f>'Sport 2011'!AB25</f>
        <v>365</v>
      </c>
      <c r="AB25" s="19">
        <f>'Sport 2011'!AC25</f>
        <v>387996</v>
      </c>
      <c r="AC25" s="19">
        <f>'Sport 2011'!AD25</f>
        <v>1063</v>
      </c>
      <c r="AD25" s="19">
        <f>'Sport 2011'!AE25</f>
        <v>0</v>
      </c>
      <c r="AE25" s="19">
        <f>'Sport 2011'!AF25</f>
        <v>0</v>
      </c>
      <c r="AF25" s="19">
        <f>'Sport 2011'!AG25</f>
        <v>0</v>
      </c>
      <c r="AG25" s="19">
        <f>'Sport 2011'!AH25</f>
        <v>0</v>
      </c>
      <c r="AH25" s="19">
        <f>'Sport 2011'!AI25</f>
        <v>0</v>
      </c>
      <c r="AI25" s="19">
        <f>'Sport 2011'!AJ25</f>
        <v>0</v>
      </c>
      <c r="AJ25" s="19">
        <f>'Sport 2011'!AK25</f>
        <v>0</v>
      </c>
      <c r="AK25" s="19">
        <f>'Sport 2011'!AL25</f>
        <v>0</v>
      </c>
      <c r="AL25" s="19">
        <f>'Sport 2011'!AM25</f>
        <v>0</v>
      </c>
      <c r="AM25" s="19">
        <f>'Sport 2011'!AN25</f>
        <v>0</v>
      </c>
      <c r="AN25" s="19">
        <f>'Sport 2011'!AO25</f>
        <v>0</v>
      </c>
      <c r="AO25" s="19">
        <f>'Sport 2011'!AP25</f>
        <v>0</v>
      </c>
      <c r="AP25" s="19">
        <f>'Sport 2011'!AQ25</f>
        <v>0</v>
      </c>
      <c r="AQ25" s="19">
        <f>'Sport 2011'!AR25</f>
        <v>0</v>
      </c>
      <c r="AR25" s="19">
        <f>'Sport 2011'!AS25</f>
        <v>0</v>
      </c>
      <c r="AS25" s="19">
        <f>'Sport 2011'!AT25</f>
        <v>0</v>
      </c>
      <c r="AT25" s="19">
        <f>'Sport 2011'!AU25</f>
        <v>0</v>
      </c>
      <c r="AU25" s="19">
        <f>'Sport 2011'!AV25</f>
        <v>0</v>
      </c>
      <c r="AV25" s="19">
        <f>'Sport 2011'!AW25</f>
        <v>0</v>
      </c>
      <c r="AW25" s="19">
        <f>'Sport 2011'!AX25</f>
        <v>0</v>
      </c>
      <c r="AX25" s="19">
        <f>'Sport 2011'!AY25</f>
        <v>0</v>
      </c>
      <c r="AY25" s="19">
        <f>'Sport 2011'!AZ25</f>
        <v>0</v>
      </c>
      <c r="AZ25" s="19">
        <f>'Sport 2011'!BA25</f>
        <v>0</v>
      </c>
      <c r="BA25" s="19">
        <f>'Sport 2011'!BB25</f>
        <v>0</v>
      </c>
      <c r="BB25" s="19">
        <f>'Sport 2011'!BC25</f>
        <v>0</v>
      </c>
      <c r="BC25" s="30">
        <f>'Sport 2011'!BD25</f>
        <v>0</v>
      </c>
      <c r="BD25" s="30">
        <f>'Sport 2011'!BE25</f>
        <v>0</v>
      </c>
      <c r="BE25" s="30">
        <f>'Sport 2011'!BF25</f>
        <v>0</v>
      </c>
      <c r="BF25" s="30">
        <f>'Sport 2011'!BG25</f>
        <v>0</v>
      </c>
      <c r="BG25" s="30">
        <f>'Sport 2011'!BH25</f>
        <v>0</v>
      </c>
      <c r="BH25" s="30">
        <f>'Sport 2011'!BI25</f>
        <v>0</v>
      </c>
      <c r="BI25" s="30">
        <f>'Sport 2011'!BJ25</f>
        <v>0</v>
      </c>
      <c r="BJ25" s="30">
        <f>'Sport 2011'!BK25</f>
        <v>0</v>
      </c>
      <c r="BK25" s="30">
        <f>'Sport 2011'!BL25</f>
        <v>0</v>
      </c>
      <c r="BL25" s="30">
        <f>'Sport 2011'!BM25</f>
        <v>0</v>
      </c>
      <c r="BM25" s="30">
        <f>'Sport 2011'!BO25</f>
        <v>0</v>
      </c>
      <c r="BN25" s="30">
        <f>'Sport 2011'!BP25</f>
        <v>0</v>
      </c>
      <c r="BO25" s="30">
        <f>'Sport 2011'!BQ25</f>
        <v>0</v>
      </c>
    </row>
    <row r="26" spans="1:67" s="49" customFormat="1" ht="16.5" customHeight="1" collapsed="1" x14ac:dyDescent="0.2">
      <c r="A26" s="43">
        <f>'Sport 2011'!A26</f>
        <v>52</v>
      </c>
      <c r="B26" s="106">
        <f>'Sport 2011'!B26</f>
        <v>71</v>
      </c>
      <c r="C26" s="56">
        <f>'Sport 2011'!C26</f>
        <v>6</v>
      </c>
      <c r="D26" s="57" t="str">
        <f>'Sport 2011'!D26</f>
        <v>pro Woche</v>
      </c>
      <c r="E26" s="54">
        <f>'Sport 2011'!E26</f>
        <v>1.4000000000000057</v>
      </c>
      <c r="F26" s="58">
        <f>'Sport 2011'!F26</f>
        <v>3</v>
      </c>
      <c r="G26" s="56">
        <f>'Sport 2011'!G26</f>
        <v>0</v>
      </c>
      <c r="H26" s="56">
        <f>'Sport 2011'!H26</f>
        <v>0</v>
      </c>
      <c r="I26" s="54" t="str">
        <f>'Sport 2011'!I26</f>
        <v xml:space="preserve">max  </v>
      </c>
      <c r="J26" s="94">
        <f>'Sport 2011'!K26</f>
        <v>80.400000000000006</v>
      </c>
      <c r="K26" s="45">
        <f>'Sport 2011'!L26</f>
        <v>0</v>
      </c>
      <c r="L26" s="61">
        <f>'Sport 2011'!M26</f>
        <v>579</v>
      </c>
      <c r="M26" s="59">
        <f>'Sport 2011'!N26</f>
        <v>13712</v>
      </c>
      <c r="N26" s="45">
        <f>'Sport 2011'!O26</f>
        <v>0</v>
      </c>
      <c r="O26" s="46">
        <f>'Sport 2011'!P26</f>
        <v>1.6200267094017096</v>
      </c>
      <c r="P26" s="62">
        <f>'Sport 2011'!Q26</f>
        <v>0</v>
      </c>
      <c r="Q26" s="54">
        <f>'Sport 2011'!R26</f>
        <v>0</v>
      </c>
      <c r="R26" s="108">
        <f>'Sport 2011'!S26</f>
        <v>89</v>
      </c>
      <c r="S26" s="54">
        <f>'Sport 2011'!T26</f>
        <v>0</v>
      </c>
      <c r="T26" s="109">
        <f>'Sport 2011'!U26</f>
        <v>824.1578571428571</v>
      </c>
      <c r="U26" s="197">
        <f>'Sport 2011'!V26</f>
        <v>0</v>
      </c>
      <c r="V26" s="63">
        <f>'Sport 2011'!W26</f>
        <v>0</v>
      </c>
      <c r="W26" s="58">
        <f>'Sport 2011'!X26</f>
        <v>1</v>
      </c>
      <c r="X26" s="56">
        <f>'Sport 2011'!Y26</f>
        <v>37</v>
      </c>
      <c r="Y26" s="56">
        <f>'Sport 2011'!Z26</f>
        <v>12</v>
      </c>
      <c r="Z26" s="49">
        <f>'Sport 2011'!AA26</f>
        <v>10800</v>
      </c>
      <c r="AA26" s="49">
        <f>'Sport 2011'!AB26</f>
        <v>52</v>
      </c>
      <c r="AB26" s="49">
        <f>'Sport 2011'!AC26</f>
        <v>303269</v>
      </c>
      <c r="AC26" s="49">
        <f>'Sport 2011'!AD26</f>
        <v>5832</v>
      </c>
      <c r="AD26" s="49">
        <f>'Sport 2011'!AE26</f>
        <v>71</v>
      </c>
      <c r="AE26" s="49">
        <f>'Sport 2011'!AF26</f>
        <v>0</v>
      </c>
      <c r="AF26" s="49">
        <f>'Sport 2011'!AG26</f>
        <v>0</v>
      </c>
      <c r="AG26" s="49">
        <f>'Sport 2011'!AH26</f>
        <v>0</v>
      </c>
      <c r="AH26" s="60">
        <f>'Sport 2011'!AI26</f>
        <v>-38712</v>
      </c>
      <c r="AI26" s="60">
        <f>'Sport 2011'!AJ26</f>
        <v>-38717</v>
      </c>
      <c r="AJ26" s="54" t="str">
        <f>'Sport 2011'!AK26</f>
        <v/>
      </c>
      <c r="AK26" s="49">
        <f>'Sport 2011'!AL26</f>
        <v>0</v>
      </c>
      <c r="AL26" s="49">
        <f>'Sport 2011'!AM26</f>
        <v>0</v>
      </c>
      <c r="AM26" s="49">
        <f>'Sport 2011'!AN26</f>
        <v>0</v>
      </c>
      <c r="AN26" s="49">
        <f>'Sport 2011'!AO26</f>
        <v>0</v>
      </c>
      <c r="AO26" s="49">
        <f>'Sport 2011'!AP26</f>
        <v>0</v>
      </c>
      <c r="AP26" s="49">
        <f>'Sport 2011'!AQ26</f>
        <v>0</v>
      </c>
      <c r="AQ26" s="49">
        <f>'Sport 2011'!AR26</f>
        <v>0</v>
      </c>
      <c r="AR26" s="49">
        <f>'Sport 2011'!AS26</f>
        <v>0</v>
      </c>
      <c r="AS26" s="49">
        <f>'Sport 2011'!AT26</f>
        <v>0</v>
      </c>
      <c r="AT26" s="49">
        <f>'Sport 2011'!AU26</f>
        <v>0</v>
      </c>
      <c r="AU26" s="49">
        <f>'Sport 2011'!AV26</f>
        <v>0</v>
      </c>
      <c r="AV26" s="49">
        <f>'Sport 2011'!AW26</f>
        <v>0</v>
      </c>
      <c r="AW26" s="49">
        <f>'Sport 2011'!AX26</f>
        <v>0</v>
      </c>
      <c r="AX26" s="49">
        <f>'Sport 2011'!AY26</f>
        <v>0</v>
      </c>
      <c r="AY26" s="49">
        <f>'Sport 2011'!AZ26</f>
        <v>0</v>
      </c>
      <c r="AZ26" s="49">
        <f>'Sport 2011'!BA26</f>
        <v>0</v>
      </c>
      <c r="BA26" s="49">
        <f>'Sport 2011'!BB26</f>
        <v>0</v>
      </c>
      <c r="BB26" s="49">
        <f>'Sport 2011'!BC26</f>
        <v>0</v>
      </c>
      <c r="BC26" s="30">
        <f>'Sport 2011'!BD26</f>
        <v>0</v>
      </c>
      <c r="BD26" s="30">
        <f>'Sport 2011'!BE26</f>
        <v>0</v>
      </c>
      <c r="BE26" s="30">
        <f>'Sport 2011'!BF26</f>
        <v>0</v>
      </c>
      <c r="BF26" s="30">
        <f>'Sport 2011'!BG26</f>
        <v>0</v>
      </c>
      <c r="BG26" s="30">
        <f>'Sport 2011'!BH26</f>
        <v>0</v>
      </c>
      <c r="BH26" s="30">
        <f>'Sport 2011'!BI26</f>
        <v>0</v>
      </c>
      <c r="BI26" s="30">
        <f>'Sport 2011'!BJ26</f>
        <v>0</v>
      </c>
      <c r="BJ26" s="30">
        <f>'Sport 2011'!BK26</f>
        <v>0</v>
      </c>
      <c r="BK26" s="30">
        <f>'Sport 2011'!BL26</f>
        <v>0</v>
      </c>
      <c r="BL26" s="30">
        <f>'Sport 2011'!BM26</f>
        <v>0</v>
      </c>
      <c r="BM26" s="30">
        <f>'Sport 2011'!BO26</f>
        <v>0</v>
      </c>
      <c r="BN26" s="30">
        <f>'Sport 2011'!BP26</f>
        <v>0</v>
      </c>
      <c r="BO26" s="30">
        <f>'Sport 2011'!BQ26</f>
        <v>0</v>
      </c>
    </row>
    <row r="27" spans="1:67" s="19" customFormat="1" ht="16.5" customHeight="1" x14ac:dyDescent="0.2">
      <c r="A27" s="37">
        <f>'Sport 2011'!A27</f>
        <v>365</v>
      </c>
      <c r="B27" s="37">
        <f>'Sport 2011'!B27</f>
        <v>0</v>
      </c>
      <c r="C27" s="4" t="str">
        <f>'Sport 2011'!C27</f>
        <v xml:space="preserve">  </v>
      </c>
      <c r="D27" s="38" t="str">
        <f>'Sport 2011'!D27</f>
        <v>pro Tag</v>
      </c>
      <c r="E27" s="11">
        <f>'Sport 2011'!E27</f>
        <v>-3.8</v>
      </c>
      <c r="F27" s="17">
        <f>'Sport 2011'!F27</f>
        <v>0</v>
      </c>
      <c r="G27" s="18">
        <f>'Sport 2011'!G27</f>
        <v>26</v>
      </c>
      <c r="H27" s="18">
        <f>'Sport 2011'!H27</f>
        <v>51</v>
      </c>
      <c r="I27" s="11" t="str">
        <f>'Sport 2011'!I27</f>
        <v xml:space="preserve">min  </v>
      </c>
      <c r="J27" s="93">
        <f>'Sport 2011'!K27</f>
        <v>75.2</v>
      </c>
      <c r="K27" s="40">
        <f>'Sport 2011'!L27</f>
        <v>0</v>
      </c>
      <c r="L27" s="55">
        <f>'Sport 2011'!M27</f>
        <v>18</v>
      </c>
      <c r="M27" s="52">
        <f>'Sport 2011'!N27</f>
        <v>1350</v>
      </c>
      <c r="N27" s="107">
        <f>'Sport 2011'!O27</f>
        <v>841429</v>
      </c>
      <c r="O27" s="12">
        <f>'Sport 2011'!P27</f>
        <v>13.847899543378995</v>
      </c>
      <c r="P27" s="52">
        <f>'Sport 2011'!Q27</f>
        <v>1320</v>
      </c>
      <c r="Q27" s="11">
        <f>'Sport 2011'!R27</f>
        <v>0</v>
      </c>
      <c r="R27" s="110">
        <f>'Sport 2011'!S27</f>
        <v>38</v>
      </c>
      <c r="S27" s="11">
        <f>'Sport 2011'!T27</f>
        <v>0</v>
      </c>
      <c r="T27" s="111">
        <f>'Sport 2011'!U27</f>
        <v>100.15785714285714</v>
      </c>
      <c r="U27" s="132">
        <f>'Sport 2011'!V27</f>
        <v>2205</v>
      </c>
      <c r="V27" s="32">
        <f>'Sport 2011'!W27</f>
        <v>22244</v>
      </c>
      <c r="W27" s="17">
        <f>'Sport 2011'!X27</f>
        <v>0</v>
      </c>
      <c r="X27" s="18">
        <f>'Sport 2011'!Y27</f>
        <v>13</v>
      </c>
      <c r="Y27" s="18">
        <f>'Sport 2011'!Z27</f>
        <v>50</v>
      </c>
      <c r="Z27" s="19">
        <f>'Sport 2011'!AA27</f>
        <v>1611</v>
      </c>
      <c r="AA27" s="19">
        <f>'Sport 2011'!AB27</f>
        <v>365</v>
      </c>
      <c r="AB27" s="19">
        <f>'Sport 2011'!AC27</f>
        <v>303269</v>
      </c>
      <c r="AC27" s="19">
        <f>'Sport 2011'!AD27</f>
        <v>830</v>
      </c>
      <c r="AD27" s="19">
        <f>'Sport 2011'!AE27</f>
        <v>0</v>
      </c>
      <c r="AE27" s="19">
        <f>'Sport 2011'!AF27</f>
        <v>0</v>
      </c>
      <c r="AF27" s="19">
        <f>'Sport 2011'!AG27</f>
        <v>0</v>
      </c>
      <c r="AG27" s="19">
        <f>'Sport 2011'!AH27</f>
        <v>0</v>
      </c>
      <c r="AH27" s="19">
        <f>'Sport 2011'!AI27</f>
        <v>0</v>
      </c>
      <c r="AI27" s="19">
        <f>'Sport 2011'!AJ27</f>
        <v>0</v>
      </c>
      <c r="AJ27" s="19">
        <f>'Sport 2011'!AK27</f>
        <v>0</v>
      </c>
      <c r="AK27" s="19">
        <f>'Sport 2011'!AL27</f>
        <v>0</v>
      </c>
      <c r="AL27" s="19">
        <f>'Sport 2011'!AM27</f>
        <v>0</v>
      </c>
      <c r="AM27" s="19">
        <f>'Sport 2011'!AN27</f>
        <v>0</v>
      </c>
      <c r="AN27" s="19">
        <f>'Sport 2011'!AO27</f>
        <v>0</v>
      </c>
      <c r="AO27" s="19">
        <f>'Sport 2011'!AP27</f>
        <v>0</v>
      </c>
      <c r="AP27" s="19">
        <f>'Sport 2011'!AQ27</f>
        <v>0</v>
      </c>
      <c r="AQ27" s="19">
        <f>'Sport 2011'!AR27</f>
        <v>0</v>
      </c>
      <c r="AR27" s="19">
        <f>'Sport 2011'!AS27</f>
        <v>0</v>
      </c>
      <c r="AS27" s="19">
        <f>'Sport 2011'!AT27</f>
        <v>0</v>
      </c>
      <c r="AT27" s="19">
        <f>'Sport 2011'!AU27</f>
        <v>0</v>
      </c>
      <c r="AU27" s="19">
        <f>'Sport 2011'!AV27</f>
        <v>0</v>
      </c>
      <c r="AV27" s="19">
        <f>'Sport 2011'!AW27</f>
        <v>0</v>
      </c>
      <c r="AW27" s="19">
        <f>'Sport 2011'!AX27</f>
        <v>0</v>
      </c>
      <c r="AX27" s="19">
        <f>'Sport 2011'!AY27</f>
        <v>0</v>
      </c>
      <c r="AY27" s="19">
        <f>'Sport 2011'!AZ27</f>
        <v>0</v>
      </c>
      <c r="AZ27" s="19">
        <f>'Sport 2011'!BA27</f>
        <v>0</v>
      </c>
      <c r="BA27" s="19">
        <f>'Sport 2011'!BB27</f>
        <v>0</v>
      </c>
      <c r="BB27" s="19">
        <f>'Sport 2011'!BC27</f>
        <v>0</v>
      </c>
      <c r="BC27" s="30">
        <f>'Sport 2011'!BD27</f>
        <v>0</v>
      </c>
      <c r="BD27" s="30">
        <f>'Sport 2011'!BE27</f>
        <v>0</v>
      </c>
      <c r="BE27" s="30">
        <f>'Sport 2011'!BF27</f>
        <v>0</v>
      </c>
      <c r="BF27" s="30">
        <f>'Sport 2011'!BG27</f>
        <v>0</v>
      </c>
      <c r="BG27" s="30">
        <f>'Sport 2011'!BH27</f>
        <v>0</v>
      </c>
      <c r="BH27" s="30">
        <f>'Sport 2011'!BI27</f>
        <v>0</v>
      </c>
      <c r="BI27" s="30">
        <f>'Sport 2011'!BJ27</f>
        <v>0</v>
      </c>
      <c r="BJ27" s="30">
        <f>'Sport 2011'!BK27</f>
        <v>0</v>
      </c>
      <c r="BK27" s="30">
        <f>'Sport 2011'!BL27</f>
        <v>0</v>
      </c>
      <c r="BL27" s="30">
        <f>'Sport 2011'!BM27</f>
        <v>0</v>
      </c>
      <c r="BM27" s="30">
        <f>'Sport 2011'!BO27</f>
        <v>0</v>
      </c>
      <c r="BN27" s="30">
        <f>'Sport 2011'!BP27</f>
        <v>0</v>
      </c>
      <c r="BO27" s="30">
        <f>'Sport 2011'!BQ27</f>
        <v>0</v>
      </c>
    </row>
    <row r="28" spans="1:67" s="49" customFormat="1" ht="16.5" customHeight="1" collapsed="1" x14ac:dyDescent="0.2">
      <c r="A28" s="43">
        <f>'Sport 2011'!A28</f>
        <v>52</v>
      </c>
      <c r="B28" s="65">
        <f>'Sport 2011'!B28</f>
        <v>172</v>
      </c>
      <c r="C28" s="56">
        <f>'Sport 2011'!C28</f>
        <v>7</v>
      </c>
      <c r="D28" s="57" t="str">
        <f>'Sport 2011'!D28</f>
        <v>pro Woche</v>
      </c>
      <c r="E28" s="54">
        <f>'Sport 2011'!E28</f>
        <v>0</v>
      </c>
      <c r="F28" s="58">
        <f>'Sport 2011'!F28</f>
        <v>3</v>
      </c>
      <c r="G28" s="56">
        <f>'Sport 2011'!G28</f>
        <v>51</v>
      </c>
      <c r="H28" s="56">
        <f>'Sport 2011'!H28</f>
        <v>41</v>
      </c>
      <c r="I28" s="54" t="str">
        <f>'Sport 2011'!I28</f>
        <v xml:space="preserve">max  </v>
      </c>
      <c r="J28" s="94">
        <f>'Sport 2011'!K28</f>
        <v>80.400000000000006</v>
      </c>
      <c r="K28" s="45">
        <f>'Sport 2011'!L28</f>
        <v>0</v>
      </c>
      <c r="L28" s="217">
        <f>'Sport 2011'!M28</f>
        <v>1438.9924999999998</v>
      </c>
      <c r="M28" s="59">
        <f>'Sport 2011'!N28</f>
        <v>40124</v>
      </c>
      <c r="N28" s="45">
        <f>'Sport 2011'!O28</f>
        <v>0</v>
      </c>
      <c r="O28" s="46">
        <f>'Sport 2011'!P28</f>
        <v>4.0234455128205129</v>
      </c>
      <c r="P28" s="62">
        <f>'Sport 2011'!Q28</f>
        <v>0</v>
      </c>
      <c r="Q28" s="54">
        <f>'Sport 2011'!R28</f>
        <v>0</v>
      </c>
      <c r="R28" s="108">
        <f>'Sport 2011'!S28</f>
        <v>172</v>
      </c>
      <c r="S28" s="54">
        <f>'Sport 2011'!T28</f>
        <v>0</v>
      </c>
      <c r="T28" s="224">
        <f>'Sport 2011'!U28</f>
        <v>2067.7702777777777</v>
      </c>
      <c r="U28" s="197">
        <f>'Sport 2011'!V28</f>
        <v>0</v>
      </c>
      <c r="V28" s="63">
        <f>'Sport 2011'!W28</f>
        <v>0</v>
      </c>
      <c r="W28" s="58">
        <f>'Sport 2011'!X28</f>
        <v>4</v>
      </c>
      <c r="X28" s="56">
        <f>'Sport 2011'!Y28</f>
        <v>1</v>
      </c>
      <c r="Y28" s="56">
        <f>'Sport 2011'!Z28</f>
        <v>24</v>
      </c>
      <c r="Z28" s="49">
        <f>'Sport 2011'!AA28</f>
        <v>13901</v>
      </c>
      <c r="AA28" s="49">
        <f>'Sport 2011'!AB28</f>
        <v>52</v>
      </c>
      <c r="AB28" s="49">
        <f>'Sport 2011'!AC28</f>
        <v>753189</v>
      </c>
      <c r="AC28" s="49">
        <f>'Sport 2011'!AD28</f>
        <v>14484</v>
      </c>
      <c r="AD28" s="49">
        <f>'Sport 2011'!AE28</f>
        <v>172</v>
      </c>
      <c r="AE28" s="49">
        <f>'Sport 2011'!AF28</f>
        <v>0</v>
      </c>
      <c r="AF28" s="49">
        <f>'Sport 2011'!AG28</f>
        <v>0</v>
      </c>
      <c r="AG28" s="49">
        <f>'Sport 2011'!AH28</f>
        <v>0</v>
      </c>
      <c r="AH28" s="176">
        <f>'Sport 2011'!AI28</f>
        <v>-39076</v>
      </c>
      <c r="AI28" s="177">
        <f>'Sport 2011'!AJ28</f>
        <v>-39082</v>
      </c>
      <c r="AJ28" s="54" t="str">
        <f>'Sport 2011'!AK28</f>
        <v/>
      </c>
      <c r="AK28" s="49">
        <f>'Sport 2011'!AL28</f>
        <v>0</v>
      </c>
      <c r="AL28" s="49">
        <f>'Sport 2011'!AM28</f>
        <v>0</v>
      </c>
      <c r="AM28" s="49">
        <f>'Sport 2011'!AN28</f>
        <v>0</v>
      </c>
      <c r="AN28" s="49">
        <f>'Sport 2011'!AO28</f>
        <v>0</v>
      </c>
      <c r="AO28" s="49">
        <f>'Sport 2011'!AP28</f>
        <v>0</v>
      </c>
      <c r="AP28" s="49">
        <f>'Sport 2011'!AQ28</f>
        <v>0</v>
      </c>
      <c r="AQ28" s="49">
        <f>'Sport 2011'!AR28</f>
        <v>0</v>
      </c>
      <c r="AR28" s="49">
        <f>'Sport 2011'!AS28</f>
        <v>0</v>
      </c>
      <c r="AS28" s="49">
        <f>'Sport 2011'!AT28</f>
        <v>0</v>
      </c>
      <c r="AT28" s="49">
        <f>'Sport 2011'!AU28</f>
        <v>0</v>
      </c>
      <c r="AU28" s="49">
        <f>'Sport 2011'!AV28</f>
        <v>0</v>
      </c>
      <c r="AV28" s="49">
        <f>'Sport 2011'!AW28</f>
        <v>0</v>
      </c>
      <c r="AW28" s="49">
        <f>'Sport 2011'!AX28</f>
        <v>0</v>
      </c>
      <c r="AX28" s="49">
        <f>'Sport 2011'!AY28</f>
        <v>0</v>
      </c>
      <c r="AY28" s="49">
        <f>'Sport 2011'!AZ28</f>
        <v>0</v>
      </c>
      <c r="AZ28" s="49">
        <f>'Sport 2011'!BA28</f>
        <v>0</v>
      </c>
      <c r="BA28" s="49">
        <f>'Sport 2011'!BB28</f>
        <v>0</v>
      </c>
      <c r="BB28" s="49">
        <f>'Sport 2011'!BC28</f>
        <v>0</v>
      </c>
      <c r="BC28" s="30">
        <f>'Sport 2011'!BD28</f>
        <v>0</v>
      </c>
      <c r="BD28" s="30">
        <f>'Sport 2011'!BE28</f>
        <v>0</v>
      </c>
      <c r="BE28" s="30">
        <f>'Sport 2011'!BF28</f>
        <v>0</v>
      </c>
      <c r="BF28" s="30">
        <f>'Sport 2011'!BG28</f>
        <v>0</v>
      </c>
      <c r="BG28" s="30">
        <f>'Sport 2011'!BH28</f>
        <v>0</v>
      </c>
      <c r="BH28" s="30">
        <f>'Sport 2011'!BI28</f>
        <v>0</v>
      </c>
      <c r="BI28" s="30">
        <f>'Sport 2011'!BJ28</f>
        <v>0</v>
      </c>
      <c r="BJ28" s="30">
        <f>'Sport 2011'!BK28</f>
        <v>0</v>
      </c>
      <c r="BK28" s="30">
        <f>'Sport 2011'!BL28</f>
        <v>0</v>
      </c>
      <c r="BL28" s="30">
        <f>'Sport 2011'!BM28</f>
        <v>0</v>
      </c>
      <c r="BM28" s="30">
        <f>'Sport 2011'!BO28</f>
        <v>0</v>
      </c>
      <c r="BN28" s="30">
        <f>'Sport 2011'!BP28</f>
        <v>0</v>
      </c>
      <c r="BO28" s="30">
        <f>'Sport 2011'!BQ28</f>
        <v>0</v>
      </c>
    </row>
    <row r="29" spans="1:67" s="19" customFormat="1" ht="16.5" customHeight="1" x14ac:dyDescent="0.2">
      <c r="A29" s="37">
        <f>'Sport 2011'!A29</f>
        <v>365</v>
      </c>
      <c r="B29" s="37">
        <f>'Sport 2011'!B29</f>
        <v>0</v>
      </c>
      <c r="C29" s="4" t="str">
        <f>'Sport 2011'!C29</f>
        <v xml:space="preserve">  </v>
      </c>
      <c r="D29" s="38" t="str">
        <f>'Sport 2011'!D29</f>
        <v>pro Tag</v>
      </c>
      <c r="E29" s="11">
        <f>'Sport 2011'!E29</f>
        <v>-7.6000000000000085</v>
      </c>
      <c r="F29" s="17">
        <f>'Sport 2011'!F29</f>
        <v>0</v>
      </c>
      <c r="G29" s="18">
        <f>'Sport 2011'!G29</f>
        <v>19</v>
      </c>
      <c r="H29" s="18">
        <f>'Sport 2011'!H29</f>
        <v>13</v>
      </c>
      <c r="I29" s="11" t="str">
        <f>'Sport 2011'!I29</f>
        <v xml:space="preserve">min  </v>
      </c>
      <c r="J29" s="93">
        <f>'Sport 2011'!K29</f>
        <v>72.8</v>
      </c>
      <c r="K29" s="40">
        <f>'Sport 2011'!L29</f>
        <v>0</v>
      </c>
      <c r="L29" s="55">
        <f>'Sport 2011'!M29</f>
        <v>178</v>
      </c>
      <c r="M29" s="52">
        <f>'Sport 2011'!N29</f>
        <v>3423</v>
      </c>
      <c r="N29" s="219">
        <f>'Sport 2011'!O29</f>
        <v>2091309</v>
      </c>
      <c r="O29" s="12">
        <f>'Sport 2011'!P29</f>
        <v>34.392191780821918</v>
      </c>
      <c r="P29" s="52">
        <f>'Sport 2011'!Q29</f>
        <v>723</v>
      </c>
      <c r="Q29" s="208">
        <f>'Sport 2011'!R29</f>
        <v>60</v>
      </c>
      <c r="R29" s="110">
        <f>'Sport 2011'!S29</f>
        <v>55</v>
      </c>
      <c r="S29" s="11">
        <f>'Sport 2011'!T29</f>
        <v>0</v>
      </c>
      <c r="T29" s="111">
        <f>'Sport 2011'!U29</f>
        <v>163.77777777777777</v>
      </c>
      <c r="U29" s="32">
        <f>'Sport 2011'!V29</f>
        <v>3936</v>
      </c>
      <c r="V29" s="32">
        <f>'Sport 2011'!W29</f>
        <v>43654</v>
      </c>
      <c r="W29" s="17">
        <f>'Sport 2011'!X29</f>
        <v>0</v>
      </c>
      <c r="X29" s="18">
        <f>'Sport 2011'!Y29</f>
        <v>34</v>
      </c>
      <c r="Y29" s="18">
        <f>'Sport 2011'!Z29</f>
        <v>23</v>
      </c>
      <c r="Z29" s="19">
        <f>'Sport 2011'!AA29</f>
        <v>1153</v>
      </c>
      <c r="AA29" s="19">
        <f>'Sport 2011'!AB29</f>
        <v>365</v>
      </c>
      <c r="AB29" s="19">
        <f>'Sport 2011'!AC29</f>
        <v>753189</v>
      </c>
      <c r="AC29" s="19">
        <f>'Sport 2011'!AD29</f>
        <v>2063</v>
      </c>
      <c r="AD29" s="19">
        <f>'Sport 2011'!AE29</f>
        <v>0</v>
      </c>
      <c r="AE29" s="19">
        <f>'Sport 2011'!AF29</f>
        <v>0</v>
      </c>
      <c r="AF29" s="19">
        <f>'Sport 2011'!AG29</f>
        <v>0</v>
      </c>
      <c r="AG29" s="19">
        <f>'Sport 2011'!AH29</f>
        <v>0</v>
      </c>
      <c r="AH29" s="19">
        <f>'Sport 2011'!AI29</f>
        <v>0</v>
      </c>
      <c r="AI29" s="19">
        <f>'Sport 2011'!AJ29</f>
        <v>0</v>
      </c>
      <c r="AJ29" s="19">
        <f>'Sport 2011'!AK29</f>
        <v>0</v>
      </c>
      <c r="AK29" s="19">
        <f>'Sport 2011'!AL29</f>
        <v>0</v>
      </c>
      <c r="AL29" s="19">
        <f>'Sport 2011'!AM29</f>
        <v>0</v>
      </c>
      <c r="AM29" s="19">
        <f>'Sport 2011'!AN29</f>
        <v>0</v>
      </c>
      <c r="AN29" s="19">
        <f>'Sport 2011'!AO29</f>
        <v>0</v>
      </c>
      <c r="AO29" s="19">
        <f>'Sport 2011'!AP29</f>
        <v>0</v>
      </c>
      <c r="AP29" s="19">
        <f>'Sport 2011'!AQ29</f>
        <v>0</v>
      </c>
      <c r="AQ29" s="19">
        <f>'Sport 2011'!AR29</f>
        <v>0</v>
      </c>
      <c r="AR29" s="19">
        <f>'Sport 2011'!AS29</f>
        <v>0</v>
      </c>
      <c r="AS29" s="19">
        <f>'Sport 2011'!AT29</f>
        <v>0</v>
      </c>
      <c r="AT29" s="19">
        <f>'Sport 2011'!AU29</f>
        <v>0</v>
      </c>
      <c r="AU29" s="19">
        <f>'Sport 2011'!AV29</f>
        <v>0</v>
      </c>
      <c r="AV29" s="19">
        <f>'Sport 2011'!AW29</f>
        <v>0</v>
      </c>
      <c r="AW29" s="19">
        <f>'Sport 2011'!AX29</f>
        <v>0</v>
      </c>
      <c r="AX29" s="19">
        <f>'Sport 2011'!AY29</f>
        <v>0</v>
      </c>
      <c r="AY29" s="19">
        <f>'Sport 2011'!AZ29</f>
        <v>0</v>
      </c>
      <c r="AZ29" s="19">
        <f>'Sport 2011'!BA29</f>
        <v>0</v>
      </c>
      <c r="BA29" s="19">
        <f>'Sport 2011'!BB29</f>
        <v>0</v>
      </c>
      <c r="BB29" s="19">
        <f>'Sport 2011'!BC29</f>
        <v>0</v>
      </c>
      <c r="BC29" s="30">
        <f>'Sport 2011'!BD29</f>
        <v>0</v>
      </c>
      <c r="BD29" s="30">
        <f>'Sport 2011'!BE29</f>
        <v>0</v>
      </c>
      <c r="BE29" s="30">
        <f>'Sport 2011'!BF29</f>
        <v>0</v>
      </c>
      <c r="BF29" s="30">
        <f>'Sport 2011'!BG29</f>
        <v>0</v>
      </c>
      <c r="BG29" s="30">
        <f>'Sport 2011'!BH29</f>
        <v>0</v>
      </c>
      <c r="BH29" s="30">
        <f>'Sport 2011'!BI29</f>
        <v>0</v>
      </c>
      <c r="BI29" s="30">
        <f>'Sport 2011'!BJ29</f>
        <v>0</v>
      </c>
      <c r="BJ29" s="30">
        <f>'Sport 2011'!BK29</f>
        <v>0</v>
      </c>
      <c r="BK29" s="30">
        <f>'Sport 2011'!BL29</f>
        <v>0</v>
      </c>
      <c r="BL29" s="30">
        <f>'Sport 2011'!BM29</f>
        <v>0</v>
      </c>
      <c r="BM29" s="30">
        <f>'Sport 2011'!BO29</f>
        <v>0</v>
      </c>
      <c r="BN29" s="30">
        <f>'Sport 2011'!BP29</f>
        <v>0</v>
      </c>
      <c r="BO29" s="30">
        <f>'Sport 2011'!BQ29</f>
        <v>0</v>
      </c>
    </row>
    <row r="30" spans="1:67" s="49" customFormat="1" ht="16.5" customHeight="1" collapsed="1" x14ac:dyDescent="0.2">
      <c r="A30" s="106">
        <f>'Sport 2011'!A30</f>
        <v>52</v>
      </c>
      <c r="B30" s="218">
        <f>'Sport 2011'!B30</f>
        <v>156</v>
      </c>
      <c r="C30" s="189">
        <f>'Sport 2011'!C30</f>
        <v>8</v>
      </c>
      <c r="D30" s="190" t="str">
        <f>'Sport 2011'!D30</f>
        <v>pro Woche</v>
      </c>
      <c r="E30" s="109">
        <f>'Sport 2011'!E30</f>
        <v>-1.8000000000000114</v>
      </c>
      <c r="F30" s="191">
        <f>'Sport 2011'!F30</f>
        <v>6</v>
      </c>
      <c r="G30" s="189">
        <f>'Sport 2011'!G30</f>
        <v>0</v>
      </c>
      <c r="H30" s="189">
        <f>'Sport 2011'!H30</f>
        <v>0</v>
      </c>
      <c r="I30" s="109" t="str">
        <f>'Sport 2011'!I30</f>
        <v xml:space="preserve">max  </v>
      </c>
      <c r="J30" s="192">
        <f>'Sport 2011'!K30</f>
        <v>78.599999999999994</v>
      </c>
      <c r="K30" s="193">
        <f>'Sport 2011'!L30</f>
        <v>0</v>
      </c>
      <c r="L30" s="64">
        <f>'Sport 2011'!M30</f>
        <v>1478.9974999999999</v>
      </c>
      <c r="M30" s="194">
        <f>'Sport 2011'!N30</f>
        <v>41225</v>
      </c>
      <c r="N30" s="195">
        <f>'Sport 2011'!O30</f>
        <v>0</v>
      </c>
      <c r="O30" s="195">
        <f>'Sport 2011'!P30</f>
        <v>4.2070886752136749</v>
      </c>
      <c r="P30" s="196">
        <f>'Sport 2011'!Q30</f>
        <v>0</v>
      </c>
      <c r="Q30" s="109">
        <f>'Sport 2011'!R30</f>
        <v>0</v>
      </c>
      <c r="R30" s="108">
        <f>'Sport 2011'!S30</f>
        <v>147.5</v>
      </c>
      <c r="S30" s="54">
        <f>'Sport 2011'!T30</f>
        <v>0</v>
      </c>
      <c r="T30" s="67">
        <f>'Sport 2011'!U30</f>
        <v>2187.158611111111</v>
      </c>
      <c r="U30" s="197">
        <f>'Sport 2011'!V30</f>
        <v>0</v>
      </c>
      <c r="V30" s="63">
        <f>'Sport 2011'!W30</f>
        <v>0</v>
      </c>
      <c r="W30" s="58">
        <f>'Sport 2011'!X30</f>
        <v>4</v>
      </c>
      <c r="X30" s="56">
        <f>'Sport 2011'!Y30</f>
        <v>12</v>
      </c>
      <c r="Y30" s="56">
        <f>'Sport 2011'!Z30</f>
        <v>25</v>
      </c>
      <c r="Z30" s="49">
        <f>'Sport 2011'!AA30</f>
        <v>21600</v>
      </c>
      <c r="AA30" s="49">
        <f>'Sport 2011'!AB30</f>
        <v>52</v>
      </c>
      <c r="AB30" s="49">
        <f>'Sport 2011'!AC30</f>
        <v>787567</v>
      </c>
      <c r="AC30" s="49">
        <f>'Sport 2011'!AD30</f>
        <v>15145</v>
      </c>
      <c r="AD30" s="49">
        <f>'Sport 2011'!AE30</f>
        <v>156</v>
      </c>
      <c r="AE30" s="49">
        <f>'Sport 2011'!AF30</f>
        <v>0</v>
      </c>
      <c r="AF30" s="49">
        <f>'Sport 2011'!AG30</f>
        <v>0</v>
      </c>
      <c r="AG30" s="49">
        <f>'Sport 2011'!AH30</f>
        <v>0</v>
      </c>
      <c r="AH30" s="176">
        <f>'Sport 2011'!AI30</f>
        <v>-39440</v>
      </c>
      <c r="AI30" s="177">
        <f>'Sport 2011'!AJ30</f>
        <v>-39447</v>
      </c>
      <c r="AJ30" s="54" t="str">
        <f>'Sport 2011'!AK30</f>
        <v/>
      </c>
      <c r="AK30" s="49">
        <f>'Sport 2011'!AL30</f>
        <v>0</v>
      </c>
      <c r="AL30" s="49">
        <f>'Sport 2011'!AM30</f>
        <v>0</v>
      </c>
      <c r="AM30" s="49">
        <f>'Sport 2011'!AN30</f>
        <v>0</v>
      </c>
      <c r="AN30" s="49">
        <f>'Sport 2011'!AO30</f>
        <v>0</v>
      </c>
      <c r="AO30" s="49">
        <f>'Sport 2011'!AP30</f>
        <v>0</v>
      </c>
      <c r="AP30" s="49">
        <f>'Sport 2011'!AQ30</f>
        <v>0</v>
      </c>
      <c r="AQ30" s="49">
        <f>'Sport 2011'!AR30</f>
        <v>0</v>
      </c>
      <c r="AR30" s="49">
        <f>'Sport 2011'!AS30</f>
        <v>0</v>
      </c>
      <c r="AS30" s="49">
        <f>'Sport 2011'!AT30</f>
        <v>0</v>
      </c>
      <c r="AT30" s="49">
        <f>'Sport 2011'!AU30</f>
        <v>0</v>
      </c>
      <c r="AU30" s="49">
        <f>'Sport 2011'!AV30</f>
        <v>0</v>
      </c>
      <c r="AV30" s="49">
        <f>'Sport 2011'!AW30</f>
        <v>0</v>
      </c>
      <c r="AW30" s="49">
        <f>'Sport 2011'!AX30</f>
        <v>0</v>
      </c>
      <c r="AX30" s="49">
        <f>'Sport 2011'!AY30</f>
        <v>0</v>
      </c>
      <c r="AY30" s="49">
        <f>'Sport 2011'!AZ30</f>
        <v>0</v>
      </c>
      <c r="AZ30" s="49">
        <f>'Sport 2011'!BA30</f>
        <v>0</v>
      </c>
      <c r="BA30" s="49">
        <f>'Sport 2011'!BB30</f>
        <v>0</v>
      </c>
      <c r="BB30" s="49">
        <f>'Sport 2011'!BC30</f>
        <v>0</v>
      </c>
      <c r="BC30" s="30">
        <f>'Sport 2011'!BD30</f>
        <v>0</v>
      </c>
      <c r="BD30" s="30">
        <f>'Sport 2011'!BE30</f>
        <v>0</v>
      </c>
      <c r="BE30" s="30">
        <f>'Sport 2011'!BF30</f>
        <v>0</v>
      </c>
      <c r="BF30" s="30">
        <f>'Sport 2011'!BG30</f>
        <v>0</v>
      </c>
      <c r="BG30" s="30">
        <f>'Sport 2011'!BH30</f>
        <v>0</v>
      </c>
      <c r="BH30" s="30">
        <f>'Sport 2011'!BI30</f>
        <v>0</v>
      </c>
      <c r="BI30" s="30">
        <f>'Sport 2011'!BJ30</f>
        <v>0</v>
      </c>
      <c r="BJ30" s="30">
        <f>'Sport 2011'!BK30</f>
        <v>0</v>
      </c>
      <c r="BK30" s="30">
        <f>'Sport 2011'!BL30</f>
        <v>0</v>
      </c>
      <c r="BL30" s="30">
        <f>'Sport 2011'!BM30</f>
        <v>0</v>
      </c>
      <c r="BM30" s="30">
        <f>'Sport 2011'!BO30</f>
        <v>0</v>
      </c>
      <c r="BN30" s="30">
        <f>'Sport 2011'!BP30</f>
        <v>0</v>
      </c>
      <c r="BO30" s="30">
        <f>'Sport 2011'!BQ30</f>
        <v>0</v>
      </c>
    </row>
    <row r="31" spans="1:67" s="19" customFormat="1" ht="16.5" customHeight="1" x14ac:dyDescent="0.2">
      <c r="A31" s="198">
        <f>'Sport 2011'!A31</f>
        <v>366</v>
      </c>
      <c r="B31" s="198">
        <f>'Sport 2011'!B31</f>
        <v>0</v>
      </c>
      <c r="C31" s="199" t="str">
        <f>'Sport 2011'!C31</f>
        <v xml:space="preserve">  </v>
      </c>
      <c r="D31" s="200" t="str">
        <f>'Sport 2011'!D31</f>
        <v>pro Tag</v>
      </c>
      <c r="E31" s="201">
        <f>'Sport 2011'!E31</f>
        <v>-6.6000000000000085</v>
      </c>
      <c r="F31" s="202">
        <f>'Sport 2011'!F31</f>
        <v>0</v>
      </c>
      <c r="G31" s="203">
        <f>'Sport 2011'!G31</f>
        <v>22</v>
      </c>
      <c r="H31" s="203">
        <f>'Sport 2011'!H31</f>
        <v>31</v>
      </c>
      <c r="I31" s="201" t="str">
        <f>'Sport 2011'!I31</f>
        <v xml:space="preserve">min  </v>
      </c>
      <c r="J31" s="96">
        <f>'Sport 2011'!K31</f>
        <v>73.8</v>
      </c>
      <c r="K31" s="204">
        <f>'Sport 2011'!L31</f>
        <v>0</v>
      </c>
      <c r="L31" s="55">
        <f>'Sport 2011'!M31</f>
        <v>91</v>
      </c>
      <c r="M31" s="107">
        <f>'Sport 2011'!N31</f>
        <v>3551</v>
      </c>
      <c r="N31" s="68">
        <f>'Sport 2011'!O31</f>
        <v>2184607</v>
      </c>
      <c r="O31" s="205">
        <f>'Sport 2011'!P31</f>
        <v>35.863706739526407</v>
      </c>
      <c r="P31" s="107">
        <f>'Sport 2011'!Q31</f>
        <v>751</v>
      </c>
      <c r="Q31" s="220">
        <f>'Sport 2011'!R31</f>
        <v>48</v>
      </c>
      <c r="R31" s="110">
        <f>'Sport 2011'!S31</f>
        <v>106</v>
      </c>
      <c r="S31" s="11">
        <f>'Sport 2011'!T31</f>
        <v>0</v>
      </c>
      <c r="T31" s="226">
        <f>'Sport 2011'!U31</f>
        <v>315.66111111111115</v>
      </c>
      <c r="U31" s="32">
        <f>'Sport 2011'!V31</f>
        <v>5159</v>
      </c>
      <c r="V31" s="32">
        <f>'Sport 2011'!W31</f>
        <v>44223</v>
      </c>
      <c r="W31" s="17">
        <f>'Sport 2011'!X31</f>
        <v>0</v>
      </c>
      <c r="X31" s="18">
        <f>'Sport 2011'!Y31</f>
        <v>35</v>
      </c>
      <c r="Y31" s="18">
        <f>'Sport 2011'!Z31</f>
        <v>51</v>
      </c>
      <c r="Z31" s="19">
        <f>'Sport 2011'!AA31</f>
        <v>1351</v>
      </c>
      <c r="AA31" s="19">
        <f>'Sport 2011'!AB31</f>
        <v>366</v>
      </c>
      <c r="AB31" s="19">
        <f>'Sport 2011'!AC31</f>
        <v>787567</v>
      </c>
      <c r="AC31" s="19">
        <f>'Sport 2011'!AD31</f>
        <v>2151</v>
      </c>
      <c r="AD31" s="19">
        <f>'Sport 2011'!AE31</f>
        <v>0</v>
      </c>
      <c r="AE31" s="19">
        <f>'Sport 2011'!AF31</f>
        <v>0</v>
      </c>
      <c r="AF31" s="19">
        <f>'Sport 2011'!AG31</f>
        <v>0</v>
      </c>
      <c r="AG31" s="19">
        <f>'Sport 2011'!AH31</f>
        <v>0</v>
      </c>
      <c r="AH31" s="19">
        <f>'Sport 2011'!AI31</f>
        <v>0</v>
      </c>
      <c r="AI31" s="19">
        <f>'Sport 2011'!AJ31</f>
        <v>0</v>
      </c>
      <c r="AJ31" s="19">
        <f>'Sport 2011'!AK31</f>
        <v>0</v>
      </c>
      <c r="AK31" s="19">
        <f>'Sport 2011'!AL31</f>
        <v>0</v>
      </c>
      <c r="AL31" s="19">
        <f>'Sport 2011'!AM31</f>
        <v>0</v>
      </c>
      <c r="AM31" s="19">
        <f>'Sport 2011'!AN31</f>
        <v>0</v>
      </c>
      <c r="AN31" s="19">
        <f>'Sport 2011'!AO31</f>
        <v>0</v>
      </c>
      <c r="AO31" s="19">
        <f>'Sport 2011'!AP31</f>
        <v>0</v>
      </c>
      <c r="AP31" s="19">
        <f>'Sport 2011'!AQ31</f>
        <v>0</v>
      </c>
      <c r="AQ31" s="19">
        <f>'Sport 2011'!AR31</f>
        <v>0</v>
      </c>
      <c r="AR31" s="19">
        <f>'Sport 2011'!AS31</f>
        <v>0</v>
      </c>
      <c r="AS31" s="19">
        <f>'Sport 2011'!AT31</f>
        <v>0</v>
      </c>
      <c r="AT31" s="19">
        <f>'Sport 2011'!AU31</f>
        <v>0</v>
      </c>
      <c r="AU31" s="19">
        <f>'Sport 2011'!AV31</f>
        <v>0</v>
      </c>
      <c r="AV31" s="19">
        <f>'Sport 2011'!AW31</f>
        <v>0</v>
      </c>
      <c r="AW31" s="19">
        <f>'Sport 2011'!AX31</f>
        <v>0</v>
      </c>
      <c r="AX31" s="19">
        <f>'Sport 2011'!AY31</f>
        <v>0</v>
      </c>
      <c r="AY31" s="19">
        <f>'Sport 2011'!AZ31</f>
        <v>0</v>
      </c>
      <c r="AZ31" s="19">
        <f>'Sport 2011'!BA31</f>
        <v>0</v>
      </c>
      <c r="BA31" s="19">
        <f>'Sport 2011'!BB31</f>
        <v>0</v>
      </c>
      <c r="BB31" s="19">
        <f>'Sport 2011'!BC31</f>
        <v>0</v>
      </c>
      <c r="BC31" s="30">
        <f>'Sport 2011'!BD31</f>
        <v>0</v>
      </c>
      <c r="BD31" s="30">
        <f>'Sport 2011'!BE31</f>
        <v>0</v>
      </c>
      <c r="BE31" s="30">
        <f>'Sport 2011'!BF31</f>
        <v>0</v>
      </c>
      <c r="BF31" s="30">
        <f>'Sport 2011'!BG31</f>
        <v>0</v>
      </c>
      <c r="BG31" s="30">
        <f>'Sport 2011'!BH31</f>
        <v>0</v>
      </c>
      <c r="BH31" s="30">
        <f>'Sport 2011'!BI31</f>
        <v>0</v>
      </c>
      <c r="BI31" s="30">
        <f>'Sport 2011'!BJ31</f>
        <v>0</v>
      </c>
      <c r="BJ31" s="30">
        <f>'Sport 2011'!BK31</f>
        <v>0</v>
      </c>
      <c r="BK31" s="30">
        <f>'Sport 2011'!BL31</f>
        <v>0</v>
      </c>
      <c r="BL31" s="30">
        <f>'Sport 2011'!BM31</f>
        <v>0</v>
      </c>
      <c r="BM31" s="30">
        <f>'Sport 2011'!BO31</f>
        <v>0</v>
      </c>
      <c r="BN31" s="30">
        <f>'Sport 2011'!BP31</f>
        <v>0</v>
      </c>
      <c r="BO31" s="30">
        <f>'Sport 2011'!BQ31</f>
        <v>0</v>
      </c>
    </row>
    <row r="32" spans="1:67" s="49" customFormat="1" ht="16.5" customHeight="1" collapsed="1" x14ac:dyDescent="0.2">
      <c r="A32" s="43">
        <f>'Sport 2011'!A32</f>
        <v>52</v>
      </c>
      <c r="B32" s="106">
        <f>'Sport 2011'!B32</f>
        <v>105</v>
      </c>
      <c r="C32" s="56">
        <f>'Sport 2011'!C32</f>
        <v>9</v>
      </c>
      <c r="D32" s="57" t="str">
        <f>'Sport 2011'!D32</f>
        <v>pro Woche</v>
      </c>
      <c r="E32" s="54">
        <f>'Sport 2011'!E32</f>
        <v>1.8000000000000114</v>
      </c>
      <c r="F32" s="58">
        <f>'Sport 2011'!F32</f>
        <v>4</v>
      </c>
      <c r="G32" s="56">
        <f>'Sport 2011'!G32</f>
        <v>35</v>
      </c>
      <c r="H32" s="56">
        <f>'Sport 2011'!H32</f>
        <v>30</v>
      </c>
      <c r="I32" s="54" t="str">
        <f>'Sport 2011'!I32</f>
        <v xml:space="preserve">max  </v>
      </c>
      <c r="J32" s="94">
        <f>'Sport 2011'!K32</f>
        <v>80.400000000000006</v>
      </c>
      <c r="K32" s="45">
        <f>'Sport 2011'!L32</f>
        <v>0</v>
      </c>
      <c r="L32" s="61">
        <f>'Sport 2011'!M32</f>
        <v>823.5</v>
      </c>
      <c r="M32" s="59">
        <f>'Sport 2011'!N32</f>
        <v>24304</v>
      </c>
      <c r="N32" s="45">
        <f>'Sport 2011'!O32</f>
        <v>0</v>
      </c>
      <c r="O32" s="46">
        <f>'Sport 2011'!P32</f>
        <v>2.7177777777777776</v>
      </c>
      <c r="P32" s="62">
        <f>'Sport 2011'!Q32</f>
        <v>0</v>
      </c>
      <c r="Q32" s="54">
        <f>'Sport 2011'!R32</f>
        <v>0</v>
      </c>
      <c r="R32" s="108">
        <f>'Sport 2011'!S32</f>
        <v>49.5</v>
      </c>
      <c r="S32" s="54">
        <f>'Sport 2011'!T32</f>
        <v>0</v>
      </c>
      <c r="T32" s="54">
        <f>'Sport 2011'!U32</f>
        <v>1368.036111111111</v>
      </c>
      <c r="U32" s="63">
        <f>'Sport 2011'!V32</f>
        <v>0</v>
      </c>
      <c r="V32" s="63">
        <f>'Sport 2011'!W32</f>
        <v>0</v>
      </c>
      <c r="W32" s="58">
        <f>'Sport 2011'!X32</f>
        <v>2</v>
      </c>
      <c r="X32" s="56">
        <f>'Sport 2011'!Y32</f>
        <v>43</v>
      </c>
      <c r="Y32" s="56">
        <f>'Sport 2011'!Z32</f>
        <v>4</v>
      </c>
      <c r="Z32" s="49">
        <f>'Sport 2011'!AA32</f>
        <v>16530</v>
      </c>
      <c r="AA32" s="49">
        <f>'Sport 2011'!AB32</f>
        <v>52</v>
      </c>
      <c r="AB32" s="49">
        <f>'Sport 2011'!AC32</f>
        <v>508768</v>
      </c>
      <c r="AC32" s="49">
        <f>'Sport 2011'!AD32</f>
        <v>9784</v>
      </c>
      <c r="AD32" s="49">
        <f>'Sport 2011'!AE32</f>
        <v>105</v>
      </c>
      <c r="AE32" s="49">
        <f>'Sport 2011'!AF32</f>
        <v>0</v>
      </c>
      <c r="AF32" s="49">
        <f>'Sport 2011'!AG32</f>
        <v>0</v>
      </c>
      <c r="AG32" s="49">
        <f>'Sport 2011'!AH32</f>
        <v>0</v>
      </c>
      <c r="AH32" s="176">
        <f>'Sport 2011'!AI32</f>
        <v>-39804</v>
      </c>
      <c r="AI32" s="177">
        <f>'Sport 2011'!AJ32</f>
        <v>-39813</v>
      </c>
      <c r="AJ32" s="54" t="str">
        <f>'Sport 2011'!AK32</f>
        <v/>
      </c>
      <c r="AK32" s="49">
        <f>'Sport 2011'!AL32</f>
        <v>0</v>
      </c>
      <c r="AL32" s="49">
        <f>'Sport 2011'!AM32</f>
        <v>0</v>
      </c>
      <c r="AM32" s="49">
        <f>'Sport 2011'!AN32</f>
        <v>0</v>
      </c>
      <c r="AN32" s="49">
        <f>'Sport 2011'!AO32</f>
        <v>0</v>
      </c>
      <c r="AO32" s="49">
        <f>'Sport 2011'!AP32</f>
        <v>0</v>
      </c>
      <c r="AP32" s="49">
        <f>'Sport 2011'!AQ32</f>
        <v>0</v>
      </c>
      <c r="AQ32" s="49">
        <f>'Sport 2011'!AR32</f>
        <v>0</v>
      </c>
      <c r="AR32" s="49">
        <f>'Sport 2011'!AS32</f>
        <v>0</v>
      </c>
      <c r="AS32" s="49">
        <f>'Sport 2011'!AT32</f>
        <v>0</v>
      </c>
      <c r="AT32" s="49">
        <f>'Sport 2011'!AU32</f>
        <v>0</v>
      </c>
      <c r="AU32" s="49">
        <f>'Sport 2011'!AV32</f>
        <v>0</v>
      </c>
      <c r="AV32" s="49">
        <f>'Sport 2011'!AW32</f>
        <v>0</v>
      </c>
      <c r="AW32" s="49">
        <f>'Sport 2011'!AX32</f>
        <v>0</v>
      </c>
      <c r="AX32" s="49">
        <f>'Sport 2011'!AY32</f>
        <v>0</v>
      </c>
      <c r="AY32" s="49">
        <f>'Sport 2011'!AZ32</f>
        <v>0</v>
      </c>
      <c r="AZ32" s="49">
        <f>'Sport 2011'!BA32</f>
        <v>0</v>
      </c>
      <c r="BA32" s="49">
        <f>'Sport 2011'!BB32</f>
        <v>0</v>
      </c>
      <c r="BB32" s="49">
        <f>'Sport 2011'!BC32</f>
        <v>0</v>
      </c>
      <c r="BC32" s="30">
        <f>'Sport 2011'!BD32</f>
        <v>0</v>
      </c>
      <c r="BD32" s="30">
        <f>'Sport 2011'!BE32</f>
        <v>0</v>
      </c>
      <c r="BE32" s="30">
        <f>'Sport 2011'!BF32</f>
        <v>0</v>
      </c>
      <c r="BF32" s="30">
        <f>'Sport 2011'!BG32</f>
        <v>0</v>
      </c>
      <c r="BG32" s="30">
        <f>'Sport 2011'!BH32</f>
        <v>0</v>
      </c>
      <c r="BH32" s="30">
        <f>'Sport 2011'!BI32</f>
        <v>0</v>
      </c>
      <c r="BI32" s="30">
        <f>'Sport 2011'!BJ32</f>
        <v>0</v>
      </c>
      <c r="BJ32" s="30">
        <f>'Sport 2011'!BK32</f>
        <v>0</v>
      </c>
      <c r="BK32" s="30">
        <f>'Sport 2011'!BL32</f>
        <v>0</v>
      </c>
      <c r="BL32" s="30">
        <f>'Sport 2011'!BM32</f>
        <v>0</v>
      </c>
      <c r="BM32" s="30">
        <f>'Sport 2011'!BO32</f>
        <v>0</v>
      </c>
      <c r="BN32" s="30">
        <f>'Sport 2011'!BP32</f>
        <v>0</v>
      </c>
      <c r="BO32" s="30">
        <f>'Sport 2011'!BQ32</f>
        <v>0</v>
      </c>
    </row>
    <row r="33" spans="1:67" s="19" customFormat="1" ht="16.5" customHeight="1" x14ac:dyDescent="0.2">
      <c r="A33" s="37">
        <f>'Sport 2011'!A33</f>
        <v>365</v>
      </c>
      <c r="B33" s="37">
        <f>'Sport 2011'!B33</f>
        <v>0</v>
      </c>
      <c r="C33" s="4" t="str">
        <f>'Sport 2011'!C33</f>
        <v xml:space="preserve">  </v>
      </c>
      <c r="D33" s="38" t="str">
        <f>'Sport 2011'!D33</f>
        <v>pro Tag</v>
      </c>
      <c r="E33" s="11">
        <f>'Sport 2011'!E33</f>
        <v>-3.5999999999999943</v>
      </c>
      <c r="F33" s="17">
        <f>'Sport 2011'!F33</f>
        <v>0</v>
      </c>
      <c r="G33" s="18">
        <f>'Sport 2011'!G33</f>
        <v>32</v>
      </c>
      <c r="H33" s="18">
        <f>'Sport 2011'!H33</f>
        <v>3</v>
      </c>
      <c r="I33" s="11" t="str">
        <f>'Sport 2011'!I33</f>
        <v xml:space="preserve">min  </v>
      </c>
      <c r="J33" s="93">
        <f>'Sport 2011'!K33</f>
        <v>75</v>
      </c>
      <c r="K33" s="40">
        <f>'Sport 2011'!L33</f>
        <v>0</v>
      </c>
      <c r="L33" s="55">
        <f>'Sport 2011'!M33</f>
        <v>149</v>
      </c>
      <c r="M33" s="52">
        <f>'Sport 2011'!N33</f>
        <v>2313</v>
      </c>
      <c r="N33" s="107">
        <f>'Sport 2011'!O33</f>
        <v>1411928</v>
      </c>
      <c r="O33" s="12">
        <f>'Sport 2011'!P33</f>
        <v>23.231415525114155</v>
      </c>
      <c r="P33" s="52">
        <f>'Sport 2011'!Q33</f>
        <v>853</v>
      </c>
      <c r="Q33" s="180">
        <f>'Sport 2011'!R33</f>
        <v>30</v>
      </c>
      <c r="R33" s="110">
        <f>'Sport 2011'!S33</f>
        <v>0</v>
      </c>
      <c r="S33" s="11">
        <f>'Sport 2011'!T33</f>
        <v>0</v>
      </c>
      <c r="T33" s="114">
        <f>'Sport 2011'!U33</f>
        <v>316.0361111111111</v>
      </c>
      <c r="U33" s="52">
        <f>'Sport 2011'!V33</f>
        <v>11007</v>
      </c>
      <c r="V33" s="52">
        <f>'Sport 2011'!W33</f>
        <v>44441</v>
      </c>
      <c r="W33" s="17">
        <f>'Sport 2011'!X33</f>
        <v>0</v>
      </c>
      <c r="X33" s="18">
        <f>'Sport 2011'!Y33</f>
        <v>23</v>
      </c>
      <c r="Y33" s="18">
        <f>'Sport 2011'!Z33</f>
        <v>13</v>
      </c>
      <c r="Z33" s="19">
        <f>'Sport 2011'!AA33</f>
        <v>1923</v>
      </c>
      <c r="AA33" s="19">
        <f>'Sport 2011'!AB33</f>
        <v>365</v>
      </c>
      <c r="AB33" s="19">
        <f>'Sport 2011'!AC33</f>
        <v>508768</v>
      </c>
      <c r="AC33" s="19">
        <f>'Sport 2011'!AD33</f>
        <v>1393</v>
      </c>
      <c r="AD33" s="19">
        <f>'Sport 2011'!AE33</f>
        <v>0</v>
      </c>
      <c r="AE33" s="19">
        <f>'Sport 2011'!AF33</f>
        <v>0</v>
      </c>
      <c r="AF33" s="19">
        <f>'Sport 2011'!AG33</f>
        <v>0</v>
      </c>
      <c r="AG33" s="19">
        <f>'Sport 2011'!AH33</f>
        <v>0</v>
      </c>
      <c r="AH33" s="19">
        <f>'Sport 2011'!AI33</f>
        <v>0</v>
      </c>
      <c r="AI33" s="19">
        <f>'Sport 2011'!AJ33</f>
        <v>0</v>
      </c>
      <c r="AJ33" s="19">
        <f>'Sport 2011'!AK33</f>
        <v>0</v>
      </c>
      <c r="AK33" s="19">
        <f>'Sport 2011'!AL33</f>
        <v>0</v>
      </c>
      <c r="AL33" s="19">
        <f>'Sport 2011'!AM33</f>
        <v>0</v>
      </c>
      <c r="AM33" s="19">
        <f>'Sport 2011'!AN33</f>
        <v>0</v>
      </c>
      <c r="AN33" s="19">
        <f>'Sport 2011'!AO33</f>
        <v>0</v>
      </c>
      <c r="AO33" s="19">
        <f>'Sport 2011'!AP33</f>
        <v>0</v>
      </c>
      <c r="AP33" s="19">
        <f>'Sport 2011'!AQ33</f>
        <v>0</v>
      </c>
      <c r="AQ33" s="19">
        <f>'Sport 2011'!AR33</f>
        <v>0</v>
      </c>
      <c r="AR33" s="19">
        <f>'Sport 2011'!AS33</f>
        <v>0</v>
      </c>
      <c r="AS33" s="19">
        <f>'Sport 2011'!AT33</f>
        <v>0</v>
      </c>
      <c r="AT33" s="19">
        <f>'Sport 2011'!AU33</f>
        <v>0</v>
      </c>
      <c r="AU33" s="19">
        <f>'Sport 2011'!AV33</f>
        <v>0</v>
      </c>
      <c r="AV33" s="19">
        <f>'Sport 2011'!AW33</f>
        <v>0</v>
      </c>
      <c r="AW33" s="19">
        <f>'Sport 2011'!AX33</f>
        <v>0</v>
      </c>
      <c r="AX33" s="19">
        <f>'Sport 2011'!AY33</f>
        <v>0</v>
      </c>
      <c r="AY33" s="19">
        <f>'Sport 2011'!AZ33</f>
        <v>0</v>
      </c>
      <c r="AZ33" s="19">
        <f>'Sport 2011'!BA33</f>
        <v>0</v>
      </c>
      <c r="BA33" s="19">
        <f>'Sport 2011'!BB33</f>
        <v>0</v>
      </c>
      <c r="BB33" s="19">
        <f>'Sport 2011'!BC33</f>
        <v>0</v>
      </c>
      <c r="BC33" s="30">
        <f>'Sport 2011'!BD33</f>
        <v>0</v>
      </c>
      <c r="BD33" s="30">
        <f>'Sport 2011'!BE33</f>
        <v>0</v>
      </c>
      <c r="BE33" s="30">
        <f>'Sport 2011'!BF33</f>
        <v>0</v>
      </c>
      <c r="BF33" s="30">
        <f>'Sport 2011'!BG33</f>
        <v>0</v>
      </c>
      <c r="BG33" s="30">
        <f>'Sport 2011'!BH33</f>
        <v>0</v>
      </c>
      <c r="BH33" s="30">
        <f>'Sport 2011'!BI33</f>
        <v>0</v>
      </c>
      <c r="BI33" s="30">
        <f>'Sport 2011'!BJ33</f>
        <v>0</v>
      </c>
      <c r="BJ33" s="30">
        <f>'Sport 2011'!BK33</f>
        <v>0</v>
      </c>
      <c r="BK33" s="30">
        <f>'Sport 2011'!BL33</f>
        <v>0</v>
      </c>
      <c r="BL33" s="30">
        <f>'Sport 2011'!BM33</f>
        <v>0</v>
      </c>
      <c r="BM33" s="30">
        <f>'Sport 2011'!BO33</f>
        <v>0</v>
      </c>
      <c r="BN33" s="30">
        <f>'Sport 2011'!BP33</f>
        <v>0</v>
      </c>
      <c r="BO33" s="30">
        <f>'Sport 2011'!BQ33</f>
        <v>0</v>
      </c>
    </row>
    <row r="34" spans="1:67" s="49" customFormat="1" ht="16.5" customHeight="1" collapsed="1" x14ac:dyDescent="0.2">
      <c r="A34" s="43">
        <f>'Sport 2011'!A34</f>
        <v>52</v>
      </c>
      <c r="B34" s="106">
        <f>'Sport 2011'!B34</f>
        <v>89</v>
      </c>
      <c r="C34" s="56">
        <f>'Sport 2011'!C34</f>
        <v>10</v>
      </c>
      <c r="D34" s="57" t="str">
        <f>'Sport 2011'!D34</f>
        <v>pro Woche</v>
      </c>
      <c r="E34" s="54">
        <f>'Sport 2011'!E34</f>
        <v>2.5999999999999943</v>
      </c>
      <c r="F34" s="58">
        <f>'Sport 2011'!F34</f>
        <v>3</v>
      </c>
      <c r="G34" s="56">
        <f>'Sport 2011'!G34</f>
        <v>40</v>
      </c>
      <c r="H34" s="56">
        <f>'Sport 2011'!H34</f>
        <v>0</v>
      </c>
      <c r="I34" s="54" t="str">
        <f>'Sport 2011'!I34</f>
        <v xml:space="preserve">max  </v>
      </c>
      <c r="J34" s="94">
        <f>'Sport 2011'!K34</f>
        <v>83</v>
      </c>
      <c r="K34" s="45">
        <f>'Sport 2011'!L34</f>
        <v>0</v>
      </c>
      <c r="L34" s="61">
        <f>'Sport 2011'!M34</f>
        <v>642</v>
      </c>
      <c r="M34" s="59">
        <f>'Sport 2011'!N34</f>
        <v>21709</v>
      </c>
      <c r="N34" s="45">
        <f>'Sport 2011'!O34</f>
        <v>0</v>
      </c>
      <c r="O34" s="46">
        <f>'Sport 2011'!P34</f>
        <v>2.2860202991452989</v>
      </c>
      <c r="P34" s="62">
        <f>'Sport 2011'!Q34</f>
        <v>0</v>
      </c>
      <c r="Q34" s="54">
        <f>'Sport 2011'!R34</f>
        <v>0</v>
      </c>
      <c r="R34" s="108">
        <f>'Sport 2011'!S34</f>
        <v>134</v>
      </c>
      <c r="S34" s="54">
        <f>'Sport 2011'!T34</f>
        <v>0</v>
      </c>
      <c r="T34" s="54">
        <f>'Sport 2011'!U34</f>
        <v>1103.1305555555555</v>
      </c>
      <c r="U34" s="63">
        <f>'Sport 2011'!V34</f>
        <v>0</v>
      </c>
      <c r="V34" s="63">
        <f>'Sport 2011'!W34</f>
        <v>0</v>
      </c>
      <c r="W34" s="58">
        <f>'Sport 2011'!X34</f>
        <v>2</v>
      </c>
      <c r="X34" s="56">
        <f>'Sport 2011'!Y34</f>
        <v>17</v>
      </c>
      <c r="Y34" s="56">
        <f>'Sport 2011'!Z34</f>
        <v>9</v>
      </c>
      <c r="Z34" s="49">
        <f>'Sport 2011'!AA34</f>
        <v>13200</v>
      </c>
      <c r="AA34" s="49">
        <f>'Sport 2011'!AB34</f>
        <v>52</v>
      </c>
      <c r="AB34" s="49">
        <f>'Sport 2011'!AC34</f>
        <v>427943</v>
      </c>
      <c r="AC34" s="49">
        <f>'Sport 2011'!AD34</f>
        <v>8229</v>
      </c>
      <c r="AD34" s="49">
        <f>'Sport 2011'!AE34</f>
        <v>89</v>
      </c>
      <c r="AE34" s="49">
        <f>'Sport 2011'!AF34</f>
        <v>0</v>
      </c>
      <c r="AF34" s="49">
        <f>'Sport 2011'!AG34</f>
        <v>0</v>
      </c>
      <c r="AG34" s="49">
        <f>'Sport 2011'!AH34</f>
        <v>0</v>
      </c>
      <c r="AH34" s="176">
        <f>'Sport 2011'!AI34</f>
        <v>-40175</v>
      </c>
      <c r="AI34" s="177">
        <f>'Sport 2011'!AJ34</f>
        <v>-40185</v>
      </c>
      <c r="AJ34" s="54" t="str">
        <f>'Sport 2011'!AK34</f>
        <v/>
      </c>
      <c r="AK34" s="49">
        <f>'Sport 2011'!AL34</f>
        <v>0</v>
      </c>
      <c r="AL34" s="49">
        <f>'Sport 2011'!AM34</f>
        <v>0</v>
      </c>
      <c r="AM34" s="49">
        <f>'Sport 2011'!AN34</f>
        <v>0</v>
      </c>
      <c r="AN34" s="49">
        <f>'Sport 2011'!AO34</f>
        <v>0</v>
      </c>
      <c r="AO34" s="49">
        <f>'Sport 2011'!AP34</f>
        <v>0</v>
      </c>
      <c r="AP34" s="49">
        <f>'Sport 2011'!AQ34</f>
        <v>0</v>
      </c>
      <c r="AQ34" s="49">
        <f>'Sport 2011'!AR34</f>
        <v>0</v>
      </c>
      <c r="AR34" s="49">
        <f>'Sport 2011'!AS34</f>
        <v>0</v>
      </c>
      <c r="AS34" s="49">
        <f>'Sport 2011'!AT34</f>
        <v>0</v>
      </c>
      <c r="AT34" s="49">
        <f>'Sport 2011'!AU34</f>
        <v>0</v>
      </c>
      <c r="AU34" s="49">
        <f>'Sport 2011'!AV34</f>
        <v>0</v>
      </c>
      <c r="AV34" s="49">
        <f>'Sport 2011'!AW34</f>
        <v>0</v>
      </c>
      <c r="AW34" s="49">
        <f>'Sport 2011'!AX34</f>
        <v>0</v>
      </c>
      <c r="AX34" s="49">
        <f>'Sport 2011'!AY34</f>
        <v>0</v>
      </c>
      <c r="AY34" s="49">
        <f>'Sport 2011'!AZ34</f>
        <v>0</v>
      </c>
      <c r="AZ34" s="49">
        <f>'Sport 2011'!BA34</f>
        <v>0</v>
      </c>
      <c r="BA34" s="49">
        <f>'Sport 2011'!BB34</f>
        <v>0</v>
      </c>
      <c r="BB34" s="49">
        <f>'Sport 2011'!BC34</f>
        <v>0</v>
      </c>
      <c r="BC34" s="30">
        <f>'Sport 2011'!BD34</f>
        <v>0</v>
      </c>
      <c r="BD34" s="30">
        <f>'Sport 2011'!BE34</f>
        <v>0</v>
      </c>
      <c r="BE34" s="30">
        <f>'Sport 2011'!BF34</f>
        <v>0</v>
      </c>
      <c r="BF34" s="30">
        <f>'Sport 2011'!BG34</f>
        <v>0</v>
      </c>
      <c r="BG34" s="30">
        <f>'Sport 2011'!BH34</f>
        <v>0</v>
      </c>
      <c r="BH34" s="30">
        <f>'Sport 2011'!BI34</f>
        <v>0</v>
      </c>
      <c r="BI34" s="30">
        <f>'Sport 2011'!BJ34</f>
        <v>0</v>
      </c>
      <c r="BJ34" s="30">
        <f>'Sport 2011'!BK34</f>
        <v>0</v>
      </c>
      <c r="BK34" s="30">
        <f>'Sport 2011'!BL34</f>
        <v>0</v>
      </c>
      <c r="BL34" s="30">
        <f>'Sport 2011'!BM34</f>
        <v>0</v>
      </c>
      <c r="BM34" s="30">
        <f>'Sport 2011'!BO34</f>
        <v>0</v>
      </c>
      <c r="BN34" s="30">
        <f>'Sport 2011'!BP34</f>
        <v>0</v>
      </c>
      <c r="BO34" s="30">
        <f>'Sport 2011'!BQ34</f>
        <v>0</v>
      </c>
    </row>
    <row r="35" spans="1:67" s="19" customFormat="1" ht="16.5" customHeight="1" x14ac:dyDescent="0.2">
      <c r="A35" s="37">
        <f>'Sport 2011'!A35</f>
        <v>365</v>
      </c>
      <c r="B35" s="37">
        <f>'Sport 2011'!B35</f>
        <v>0</v>
      </c>
      <c r="C35" s="4" t="str">
        <f>'Sport 2011'!C35</f>
        <v xml:space="preserve">  </v>
      </c>
      <c r="D35" s="38" t="str">
        <f>'Sport 2011'!D35</f>
        <v>pro Tag</v>
      </c>
      <c r="E35" s="11">
        <f>'Sport 2011'!E35</f>
        <v>-3.6000000000000085</v>
      </c>
      <c r="F35" s="17">
        <f>'Sport 2011'!F35</f>
        <v>0</v>
      </c>
      <c r="G35" s="18">
        <f>'Sport 2011'!G35</f>
        <v>26</v>
      </c>
      <c r="H35" s="18">
        <f>'Sport 2011'!H35</f>
        <v>34</v>
      </c>
      <c r="I35" s="11" t="str">
        <f>'Sport 2011'!I35</f>
        <v xml:space="preserve">min  </v>
      </c>
      <c r="J35" s="93">
        <f>'Sport 2011'!K35</f>
        <v>76.8</v>
      </c>
      <c r="K35" s="40">
        <f>'Sport 2011'!L35</f>
        <v>0</v>
      </c>
      <c r="L35" s="55">
        <f>'Sport 2011'!M35</f>
        <v>54</v>
      </c>
      <c r="M35" s="52">
        <f>'Sport 2011'!N35</f>
        <v>1932</v>
      </c>
      <c r="N35" s="107">
        <f>'Sport 2011'!O35</f>
        <v>1185223</v>
      </c>
      <c r="O35" s="12">
        <f>'Sport 2011'!P35</f>
        <v>19.540776255707765</v>
      </c>
      <c r="P35" s="52">
        <f>'Sport 2011'!Q35</f>
        <v>1000</v>
      </c>
      <c r="Q35" s="180">
        <f>'Sport 2011'!R35</f>
        <v>35</v>
      </c>
      <c r="R35" s="110">
        <f>'Sport 2011'!S35</f>
        <v>65</v>
      </c>
      <c r="S35" s="11">
        <f>'Sport 2011'!T35</f>
        <v>0</v>
      </c>
      <c r="T35" s="111">
        <f>'Sport 2011'!U35</f>
        <v>173.13055555555556</v>
      </c>
      <c r="U35" s="52">
        <f>'Sport 2011'!V35</f>
        <v>2249</v>
      </c>
      <c r="V35" s="52">
        <f>'Sport 2011'!W35</f>
        <v>23403</v>
      </c>
      <c r="W35" s="17">
        <f>'Sport 2011'!X35</f>
        <v>0</v>
      </c>
      <c r="X35" s="18">
        <f>'Sport 2011'!Y35</f>
        <v>19</v>
      </c>
      <c r="Y35" s="18">
        <f>'Sport 2011'!Z35</f>
        <v>32</v>
      </c>
      <c r="Z35" s="19">
        <f>'Sport 2011'!AA35</f>
        <v>1594</v>
      </c>
      <c r="AA35" s="19">
        <f>'Sport 2011'!AB35</f>
        <v>365</v>
      </c>
      <c r="AB35" s="19">
        <f>'Sport 2011'!AC35</f>
        <v>427943</v>
      </c>
      <c r="AC35" s="19">
        <f>'Sport 2011'!AD35</f>
        <v>1172</v>
      </c>
      <c r="AD35" s="19">
        <f>'Sport 2011'!AE35</f>
        <v>0</v>
      </c>
      <c r="AE35" s="19">
        <f>'Sport 2011'!AF35</f>
        <v>0</v>
      </c>
      <c r="AF35" s="19">
        <f>'Sport 2011'!AG35</f>
        <v>0</v>
      </c>
      <c r="AG35" s="19">
        <f>'Sport 2011'!AH35</f>
        <v>0</v>
      </c>
      <c r="AH35" s="19">
        <f>'Sport 2011'!AI35</f>
        <v>0</v>
      </c>
      <c r="AI35" s="19">
        <f>'Sport 2011'!AJ35</f>
        <v>0</v>
      </c>
      <c r="AJ35" s="19">
        <f>'Sport 2011'!AK35</f>
        <v>0</v>
      </c>
      <c r="AK35" s="19">
        <f>'Sport 2011'!AL35</f>
        <v>0</v>
      </c>
      <c r="AL35" s="19">
        <f>'Sport 2011'!AM35</f>
        <v>0</v>
      </c>
      <c r="AM35" s="19">
        <f>'Sport 2011'!AN35</f>
        <v>0</v>
      </c>
      <c r="AN35" s="19">
        <f>'Sport 2011'!AO35</f>
        <v>0</v>
      </c>
      <c r="AO35" s="19">
        <f>'Sport 2011'!AP35</f>
        <v>0</v>
      </c>
      <c r="AP35" s="19">
        <f>'Sport 2011'!AQ35</f>
        <v>0</v>
      </c>
      <c r="AQ35" s="19">
        <f>'Sport 2011'!AR35</f>
        <v>0</v>
      </c>
      <c r="AR35" s="19">
        <f>'Sport 2011'!AS35</f>
        <v>0</v>
      </c>
      <c r="AS35" s="19">
        <f>'Sport 2011'!AT35</f>
        <v>0</v>
      </c>
      <c r="AT35" s="19">
        <f>'Sport 2011'!AU35</f>
        <v>0</v>
      </c>
      <c r="AU35" s="19">
        <f>'Sport 2011'!AV35</f>
        <v>0</v>
      </c>
      <c r="AV35" s="19">
        <f>'Sport 2011'!AW35</f>
        <v>0</v>
      </c>
      <c r="AW35" s="19">
        <f>'Sport 2011'!AX35</f>
        <v>0</v>
      </c>
      <c r="AX35" s="19">
        <f>'Sport 2011'!AY35</f>
        <v>0</v>
      </c>
      <c r="AY35" s="19">
        <f>'Sport 2011'!AZ35</f>
        <v>0</v>
      </c>
      <c r="AZ35" s="19">
        <f>'Sport 2011'!BA35</f>
        <v>0</v>
      </c>
      <c r="BA35" s="19">
        <f>'Sport 2011'!BB35</f>
        <v>0</v>
      </c>
      <c r="BB35" s="19">
        <f>'Sport 2011'!BC35</f>
        <v>0</v>
      </c>
      <c r="BC35" s="30">
        <f>'Sport 2011'!BD35</f>
        <v>0</v>
      </c>
      <c r="BD35" s="30">
        <f>'Sport 2011'!BE35</f>
        <v>0</v>
      </c>
      <c r="BE35" s="30">
        <f>'Sport 2011'!BF35</f>
        <v>0</v>
      </c>
      <c r="BF35" s="30">
        <f>'Sport 2011'!BG35</f>
        <v>0</v>
      </c>
      <c r="BG35" s="30">
        <f>'Sport 2011'!BH35</f>
        <v>0</v>
      </c>
      <c r="BH35" s="30">
        <f>'Sport 2011'!BI35</f>
        <v>0</v>
      </c>
      <c r="BI35" s="30">
        <f>'Sport 2011'!BJ35</f>
        <v>0</v>
      </c>
      <c r="BJ35" s="30">
        <f>'Sport 2011'!BK35</f>
        <v>0</v>
      </c>
      <c r="BK35" s="30">
        <f>'Sport 2011'!BL35</f>
        <v>0</v>
      </c>
      <c r="BL35" s="30">
        <f>'Sport 2011'!BM35</f>
        <v>0</v>
      </c>
      <c r="BM35" s="30">
        <f>'Sport 2011'!BO35</f>
        <v>0</v>
      </c>
      <c r="BN35" s="30">
        <f>'Sport 2011'!BP35</f>
        <v>0</v>
      </c>
      <c r="BO35" s="30">
        <f>'Sport 2011'!BQ35</f>
        <v>0</v>
      </c>
    </row>
    <row r="36" spans="1:67" s="49" customFormat="1" ht="16.5" customHeight="1" collapsed="1" x14ac:dyDescent="0.2">
      <c r="A36" s="43">
        <f>'Sport 2011'!A36</f>
        <v>52</v>
      </c>
      <c r="B36" s="106">
        <f>'Sport 2011'!B36</f>
        <v>8</v>
      </c>
      <c r="C36" s="56">
        <f>'Sport 2011'!C36</f>
        <v>11</v>
      </c>
      <c r="D36" s="57" t="str">
        <f>'Sport 2011'!D36</f>
        <v>pro Woche</v>
      </c>
      <c r="E36" s="54">
        <f>'Sport 2011'!E36</f>
        <v>0.79999999999999716</v>
      </c>
      <c r="F36" s="58">
        <f>'Sport 2011'!F36</f>
        <v>2</v>
      </c>
      <c r="G36" s="56">
        <f>'Sport 2011'!G36</f>
        <v>5</v>
      </c>
      <c r="H36" s="56">
        <f>'Sport 2011'!H36</f>
        <v>10</v>
      </c>
      <c r="I36" s="54" t="str">
        <f>'Sport 2011'!I36</f>
        <v xml:space="preserve">max  </v>
      </c>
      <c r="J36" s="94">
        <f>'Sport 2011'!K36</f>
        <v>83.8</v>
      </c>
      <c r="K36" s="45">
        <f>'Sport 2011'!L36</f>
        <v>0</v>
      </c>
      <c r="L36" s="61">
        <f>'Sport 2011'!M36</f>
        <v>0</v>
      </c>
      <c r="M36" s="59">
        <f>'Sport 2011'!N36</f>
        <v>1319</v>
      </c>
      <c r="N36" s="45">
        <f>'Sport 2011'!O36</f>
        <v>0</v>
      </c>
      <c r="O36" s="46">
        <f>'Sport 2011'!P36</f>
        <v>0.22220619658119659</v>
      </c>
      <c r="P36" s="62">
        <f>'Sport 2011'!Q36</f>
        <v>0</v>
      </c>
      <c r="Q36" s="54">
        <f>'Sport 2011'!R36</f>
        <v>0</v>
      </c>
      <c r="R36" s="108">
        <f>'Sport 2011'!S36</f>
        <v>56</v>
      </c>
      <c r="S36" s="54">
        <f>'Sport 2011'!T36</f>
        <v>0</v>
      </c>
      <c r="T36" s="54">
        <f>'Sport 2011'!U36</f>
        <v>132.57777777777778</v>
      </c>
      <c r="U36" s="63">
        <f>'Sport 2011'!V36</f>
        <v>0</v>
      </c>
      <c r="V36" s="63">
        <f>'Sport 2011'!W36</f>
        <v>0</v>
      </c>
      <c r="W36" s="58">
        <f>'Sport 2011'!X36</f>
        <v>0</v>
      </c>
      <c r="X36" s="56">
        <f>'Sport 2011'!Y36</f>
        <v>13</v>
      </c>
      <c r="Y36" s="56">
        <f>'Sport 2011'!Z36</f>
        <v>19</v>
      </c>
      <c r="Z36" s="49">
        <f>'Sport 2011'!AA36</f>
        <v>7510</v>
      </c>
      <c r="AA36" s="49">
        <f>'Sport 2011'!AB36</f>
        <v>52</v>
      </c>
      <c r="AB36" s="49">
        <f>'Sport 2011'!AC36</f>
        <v>41597</v>
      </c>
      <c r="AC36" s="49">
        <f>'Sport 2011'!AD36</f>
        <v>799</v>
      </c>
      <c r="AD36" s="49">
        <f>'Sport 2011'!AE36</f>
        <v>8</v>
      </c>
      <c r="AE36" s="49">
        <f>'Sport 2011'!AF36</f>
        <v>0</v>
      </c>
      <c r="AF36" s="49">
        <f>'Sport 2011'!AG36</f>
        <v>0</v>
      </c>
      <c r="AG36" s="49">
        <f>'Sport 2011'!AH36</f>
        <v>0</v>
      </c>
      <c r="AH36" s="176">
        <f>'Sport 2011'!AI36</f>
        <v>-40539</v>
      </c>
      <c r="AI36" s="177">
        <f>'Sport 2011'!AJ36</f>
        <v>-40550</v>
      </c>
      <c r="AJ36" s="54" t="str">
        <f>'Sport 2011'!AK36</f>
        <v/>
      </c>
      <c r="AK36" s="49">
        <f>'Sport 2011'!AL36</f>
        <v>0</v>
      </c>
      <c r="AL36" s="49">
        <f>'Sport 2011'!AM36</f>
        <v>0</v>
      </c>
      <c r="AM36" s="49">
        <f>'Sport 2011'!AN36</f>
        <v>0</v>
      </c>
      <c r="AN36" s="49">
        <f>'Sport 2011'!AO36</f>
        <v>0</v>
      </c>
      <c r="AO36" s="49">
        <f>'Sport 2011'!AP36</f>
        <v>0</v>
      </c>
      <c r="AP36" s="49">
        <f>'Sport 2011'!AQ36</f>
        <v>0</v>
      </c>
      <c r="AQ36" s="49">
        <f>'Sport 2011'!AR36</f>
        <v>0</v>
      </c>
      <c r="AR36" s="49">
        <f>'Sport 2011'!AS36</f>
        <v>0</v>
      </c>
      <c r="AS36" s="49">
        <f>'Sport 2011'!AT36</f>
        <v>0</v>
      </c>
      <c r="AT36" s="49">
        <f>'Sport 2011'!AU36</f>
        <v>0</v>
      </c>
      <c r="AU36" s="49">
        <f>'Sport 2011'!AV36</f>
        <v>0</v>
      </c>
      <c r="AV36" s="49">
        <f>'Sport 2011'!AW36</f>
        <v>0</v>
      </c>
      <c r="AW36" s="49">
        <f>'Sport 2011'!AX36</f>
        <v>0</v>
      </c>
      <c r="AX36" s="49">
        <f>'Sport 2011'!AY36</f>
        <v>0</v>
      </c>
      <c r="AY36" s="49">
        <f>'Sport 2011'!AZ36</f>
        <v>0</v>
      </c>
      <c r="AZ36" s="49">
        <f>'Sport 2011'!BA36</f>
        <v>0</v>
      </c>
      <c r="BA36" s="49">
        <f>'Sport 2011'!BB36</f>
        <v>0</v>
      </c>
      <c r="BB36" s="49">
        <f>'Sport 2011'!BC36</f>
        <v>0</v>
      </c>
      <c r="BC36" s="30">
        <f>'Sport 2011'!BD36</f>
        <v>0</v>
      </c>
      <c r="BD36" s="30">
        <f>'Sport 2011'!BE36</f>
        <v>0</v>
      </c>
      <c r="BE36" s="30">
        <f>'Sport 2011'!BF36</f>
        <v>0</v>
      </c>
      <c r="BF36" s="30">
        <f>'Sport 2011'!BG36</f>
        <v>0</v>
      </c>
      <c r="BG36" s="30">
        <f>'Sport 2011'!BH36</f>
        <v>0</v>
      </c>
      <c r="BH36" s="30">
        <f>'Sport 2011'!BI36</f>
        <v>0</v>
      </c>
      <c r="BI36" s="30">
        <f>'Sport 2011'!BJ36</f>
        <v>0</v>
      </c>
      <c r="BJ36" s="30">
        <f>'Sport 2011'!BK36</f>
        <v>0</v>
      </c>
      <c r="BK36" s="30">
        <f>'Sport 2011'!BL36</f>
        <v>0</v>
      </c>
      <c r="BL36" s="30">
        <f>'Sport 2011'!BM36</f>
        <v>0</v>
      </c>
      <c r="BM36" s="30">
        <f>'Sport 2011'!BO36</f>
        <v>0</v>
      </c>
      <c r="BN36" s="30">
        <f>'Sport 2011'!BP36</f>
        <v>0</v>
      </c>
      <c r="BO36" s="30">
        <f>'Sport 2011'!BQ36</f>
        <v>0</v>
      </c>
    </row>
    <row r="37" spans="1:67" s="19" customFormat="1" ht="16.5" customHeight="1" x14ac:dyDescent="0.2">
      <c r="A37" s="37">
        <f>'Sport 2011'!A37</f>
        <v>365</v>
      </c>
      <c r="B37" s="37">
        <f>'Sport 2011'!B37</f>
        <v>0</v>
      </c>
      <c r="C37" s="4" t="str">
        <f>'Sport 2011'!C37</f>
        <v xml:space="preserve">  </v>
      </c>
      <c r="D37" s="38" t="str">
        <f>'Sport 2011'!D37</f>
        <v>pro Tag</v>
      </c>
      <c r="E37" s="11">
        <f>'Sport 2011'!E37</f>
        <v>-2.4000000000000057</v>
      </c>
      <c r="F37" s="17">
        <f>'Sport 2011'!F37</f>
        <v>0</v>
      </c>
      <c r="G37" s="18">
        <f>'Sport 2011'!G37</f>
        <v>42</v>
      </c>
      <c r="H37" s="18">
        <f>'Sport 2011'!H37</f>
        <v>58</v>
      </c>
      <c r="I37" s="11" t="str">
        <f>'Sport 2011'!I37</f>
        <v xml:space="preserve">min  </v>
      </c>
      <c r="J37" s="93">
        <f>'Sport 2011'!K37</f>
        <v>80.599999999999994</v>
      </c>
      <c r="K37" s="40">
        <f>'Sport 2011'!L37</f>
        <v>0</v>
      </c>
      <c r="L37" s="55">
        <f>'Sport 2011'!M37</f>
        <v>0</v>
      </c>
      <c r="M37" s="52">
        <f>'Sport 2011'!N37</f>
        <v>153</v>
      </c>
      <c r="N37" s="107">
        <f>'Sport 2011'!O37</f>
        <v>113317</v>
      </c>
      <c r="O37" s="12">
        <f>'Sport 2011'!P37</f>
        <v>1.8994063926940639</v>
      </c>
      <c r="P37" s="52">
        <f>'Sport 2011'!Q37</f>
        <v>534</v>
      </c>
      <c r="Q37" s="180">
        <f>'Sport 2011'!R37</f>
        <v>0</v>
      </c>
      <c r="R37" s="110">
        <f>'Sport 2011'!S37</f>
        <v>56</v>
      </c>
      <c r="S37" s="11">
        <f>'Sport 2011'!T37</f>
        <v>0</v>
      </c>
      <c r="T37" s="111">
        <f>'Sport 2011'!U37</f>
        <v>20.577777777777779</v>
      </c>
      <c r="U37" s="52">
        <f>'Sport 2011'!V37</f>
        <v>0</v>
      </c>
      <c r="V37" s="52">
        <f>'Sport 2011'!W37</f>
        <v>0</v>
      </c>
      <c r="W37" s="17">
        <f>'Sport 2011'!X37</f>
        <v>0</v>
      </c>
      <c r="X37" s="18">
        <f>'Sport 2011'!Y37</f>
        <v>1</v>
      </c>
      <c r="Y37" s="18">
        <f>'Sport 2011'!Z37</f>
        <v>53</v>
      </c>
      <c r="Z37" s="19">
        <f>'Sport 2011'!AA37</f>
        <v>2578</v>
      </c>
      <c r="AA37" s="19">
        <f>'Sport 2011'!AB37</f>
        <v>365</v>
      </c>
      <c r="AB37" s="19">
        <f>'Sport 2011'!AC37</f>
        <v>41597</v>
      </c>
      <c r="AC37" s="19">
        <f>'Sport 2011'!AD37</f>
        <v>113</v>
      </c>
      <c r="AD37" s="19">
        <f>'Sport 2011'!AE37</f>
        <v>0</v>
      </c>
      <c r="AE37" s="19">
        <f>'Sport 2011'!AF37</f>
        <v>0</v>
      </c>
      <c r="AF37" s="19">
        <f>'Sport 2011'!AG37</f>
        <v>0</v>
      </c>
      <c r="AG37" s="19">
        <f>'Sport 2011'!AH37</f>
        <v>0</v>
      </c>
      <c r="AH37" s="19">
        <f>'Sport 2011'!AI37</f>
        <v>0</v>
      </c>
      <c r="AI37" s="19">
        <f>'Sport 2011'!AJ37</f>
        <v>0</v>
      </c>
      <c r="AJ37" s="19">
        <f>'Sport 2011'!AK37</f>
        <v>0</v>
      </c>
      <c r="AK37" s="19">
        <f>'Sport 2011'!AL37</f>
        <v>0</v>
      </c>
      <c r="AL37" s="19">
        <f>'Sport 2011'!AM37</f>
        <v>0</v>
      </c>
      <c r="AM37" s="19">
        <f>'Sport 2011'!AN37</f>
        <v>0</v>
      </c>
      <c r="AN37" s="19">
        <f>'Sport 2011'!AO37</f>
        <v>0</v>
      </c>
      <c r="AO37" s="19">
        <f>'Sport 2011'!AP37</f>
        <v>0</v>
      </c>
      <c r="AP37" s="19">
        <f>'Sport 2011'!AQ37</f>
        <v>0</v>
      </c>
      <c r="AQ37" s="19">
        <f>'Sport 2011'!AR37</f>
        <v>0</v>
      </c>
      <c r="AR37" s="19">
        <f>'Sport 2011'!AS37</f>
        <v>0</v>
      </c>
      <c r="AS37" s="19">
        <f>'Sport 2011'!AT37</f>
        <v>0</v>
      </c>
      <c r="AT37" s="19">
        <f>'Sport 2011'!AU37</f>
        <v>0</v>
      </c>
      <c r="AU37" s="19">
        <f>'Sport 2011'!AV37</f>
        <v>0</v>
      </c>
      <c r="AV37" s="19">
        <f>'Sport 2011'!AW37</f>
        <v>0</v>
      </c>
      <c r="AW37" s="19">
        <f>'Sport 2011'!AX37</f>
        <v>0</v>
      </c>
      <c r="AX37" s="19">
        <f>'Sport 2011'!AY37</f>
        <v>0</v>
      </c>
      <c r="AY37" s="19">
        <f>'Sport 2011'!AZ37</f>
        <v>0</v>
      </c>
      <c r="AZ37" s="19">
        <f>'Sport 2011'!BA37</f>
        <v>0</v>
      </c>
      <c r="BA37" s="19">
        <f>'Sport 2011'!BB37</f>
        <v>0</v>
      </c>
      <c r="BB37" s="19">
        <f>'Sport 2011'!BC37</f>
        <v>0</v>
      </c>
      <c r="BC37" s="30">
        <f>'Sport 2011'!BD37</f>
        <v>0</v>
      </c>
      <c r="BD37" s="30">
        <f>'Sport 2011'!BE37</f>
        <v>0</v>
      </c>
      <c r="BE37" s="30">
        <f>'Sport 2011'!BF37</f>
        <v>0</v>
      </c>
      <c r="BF37" s="30">
        <f>'Sport 2011'!BG37</f>
        <v>0</v>
      </c>
      <c r="BG37" s="30">
        <f>'Sport 2011'!BH37</f>
        <v>0</v>
      </c>
      <c r="BH37" s="30">
        <f>'Sport 2011'!BI37</f>
        <v>0</v>
      </c>
      <c r="BI37" s="30">
        <f>'Sport 2011'!BJ37</f>
        <v>0</v>
      </c>
      <c r="BJ37" s="30">
        <f>'Sport 2011'!BK37</f>
        <v>0</v>
      </c>
      <c r="BK37" s="30">
        <f>'Sport 2011'!BL37</f>
        <v>0</v>
      </c>
      <c r="BL37" s="30">
        <f>'Sport 2011'!BM37</f>
        <v>0</v>
      </c>
      <c r="BM37" s="30">
        <f>'Sport 2011'!BO37</f>
        <v>0</v>
      </c>
      <c r="BN37" s="30">
        <f>'Sport 2011'!BP37</f>
        <v>0</v>
      </c>
      <c r="BO37" s="30">
        <f>'Sport 2011'!BQ37</f>
        <v>0</v>
      </c>
    </row>
  </sheetData>
  <phoneticPr fontId="0" type="noConversion"/>
  <printOptions horizontalCentered="1" gridLines="1"/>
  <pageMargins left="0.19685039370078741" right="0.19685039370078741" top="0.19685039370078741" bottom="0.6692913385826772" header="0.4921259845" footer="0.4921259845"/>
  <pageSetup paperSize="9" scale="91" fitToHeight="4" orientation="landscape" horizontalDpi="300" verticalDpi="4294967292" r:id="rId1"/>
  <headerFooter alignWithMargins="0">
    <oddHeader xml:space="preserve">&amp;C </oddHeader>
    <oddFooter>&amp;LSeite &amp;P von &amp;N&amp;C&amp;F &amp;Rgedruckt am &amp;D um &amp;T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B131"/>
  <sheetViews>
    <sheetView zoomScaleNormal="75" workbookViewId="0">
      <selection activeCell="J3" sqref="J3:J28"/>
    </sheetView>
  </sheetViews>
  <sheetFormatPr baseColWidth="10" defaultColWidth="19.5703125" defaultRowHeight="12.75" x14ac:dyDescent="0.2"/>
  <cols>
    <col min="1" max="1" width="3.5703125" style="71" bestFit="1" customWidth="1"/>
    <col min="2" max="2" width="7.28515625" style="120" bestFit="1" customWidth="1"/>
    <col min="3" max="3" width="8.7109375" style="29" bestFit="1" customWidth="1"/>
    <col min="4" max="4" width="7.28515625" style="29" bestFit="1" customWidth="1"/>
    <col min="5" max="5" width="43.7109375" style="26" customWidth="1"/>
    <col min="6" max="6" width="10.42578125" style="27" customWidth="1"/>
    <col min="7" max="7" width="11.42578125" style="72" bestFit="1" customWidth="1"/>
    <col min="8" max="8" width="12.42578125" style="29" bestFit="1" customWidth="1"/>
    <col min="9" max="9" width="19.5703125" style="29" customWidth="1"/>
    <col min="10" max="10" width="19.5703125" style="30" customWidth="1"/>
    <col min="11" max="11" width="15.140625" style="105" bestFit="1" customWidth="1"/>
    <col min="12" max="12" width="2.140625" style="31" bestFit="1" customWidth="1"/>
    <col min="13" max="13" width="19.5703125" style="30" customWidth="1"/>
    <col min="14" max="15" width="19.5703125" style="87" customWidth="1"/>
    <col min="16" max="16" width="19.5703125" style="33" customWidth="1"/>
    <col min="17" max="17" width="19.5703125" style="34" customWidth="1"/>
    <col min="18" max="18" width="35" style="30" bestFit="1" customWidth="1"/>
    <col min="19" max="19" width="6.85546875" style="33" bestFit="1" customWidth="1"/>
    <col min="20" max="20" width="19.5703125" style="120" customWidth="1"/>
    <col min="21" max="21" width="19.5703125" style="30" customWidth="1"/>
    <col min="22" max="23" width="19.5703125" style="33" customWidth="1"/>
    <col min="24" max="24" width="19.5703125" style="28" customWidth="1"/>
    <col min="25" max="26" width="19.5703125" style="29" customWidth="1"/>
    <col min="27" max="34" width="19.5703125" style="35" customWidth="1"/>
    <col min="35" max="36" width="19.5703125" style="50" customWidth="1"/>
    <col min="37" max="16384" width="19.5703125" style="35"/>
  </cols>
  <sheetData>
    <row r="1" spans="1:54" s="172" customFormat="1" ht="12.95" customHeight="1" x14ac:dyDescent="0.2">
      <c r="A1" s="156" t="s">
        <v>76</v>
      </c>
      <c r="B1" s="157" t="s">
        <v>75</v>
      </c>
      <c r="C1" s="171" t="s">
        <v>78</v>
      </c>
      <c r="D1" s="171" t="s">
        <v>79</v>
      </c>
      <c r="E1" s="171" t="s">
        <v>77</v>
      </c>
      <c r="F1" s="215" t="s">
        <v>130</v>
      </c>
      <c r="G1" s="158" t="s">
        <v>101</v>
      </c>
      <c r="H1" s="159" t="s">
        <v>102</v>
      </c>
      <c r="I1" s="159" t="s">
        <v>128</v>
      </c>
      <c r="J1" s="160"/>
      <c r="K1" s="161"/>
      <c r="L1" s="162"/>
      <c r="M1" s="163"/>
      <c r="N1" s="164"/>
      <c r="O1" s="164"/>
      <c r="P1" s="165"/>
      <c r="Q1" s="166"/>
      <c r="R1" s="163"/>
      <c r="S1" s="167"/>
      <c r="T1" s="168"/>
      <c r="U1" s="169"/>
      <c r="V1" s="164"/>
      <c r="W1" s="164"/>
      <c r="X1" s="170"/>
      <c r="Y1" s="171"/>
      <c r="Z1" s="171"/>
      <c r="AB1" s="173"/>
      <c r="AC1" s="173"/>
      <c r="AI1" s="174"/>
      <c r="AJ1" s="174"/>
      <c r="AL1" s="175"/>
      <c r="AM1" s="173"/>
      <c r="AN1" s="173"/>
      <c r="AO1" s="173"/>
      <c r="AP1" s="173"/>
    </row>
    <row r="2" spans="1:54" s="172" customFormat="1" ht="12.75" customHeight="1" x14ac:dyDescent="0.2">
      <c r="A2" s="184"/>
      <c r="B2" s="131"/>
      <c r="C2" s="138"/>
      <c r="D2" s="138"/>
      <c r="E2" s="138"/>
      <c r="F2" s="185"/>
      <c r="G2" s="158"/>
      <c r="H2" s="159"/>
      <c r="I2" s="159"/>
      <c r="J2" s="160"/>
      <c r="K2" s="161"/>
      <c r="L2" s="162"/>
      <c r="M2" s="163"/>
      <c r="N2" s="164"/>
      <c r="O2" s="164"/>
      <c r="P2" s="165"/>
      <c r="Q2" s="166"/>
      <c r="R2" s="163"/>
      <c r="S2" s="167"/>
      <c r="T2" s="168"/>
      <c r="U2" s="169"/>
      <c r="V2" s="164"/>
      <c r="W2" s="164"/>
      <c r="X2" s="170"/>
      <c r="Y2" s="171"/>
      <c r="Z2" s="171"/>
      <c r="AB2" s="173"/>
      <c r="AC2" s="173"/>
      <c r="AI2" s="174"/>
      <c r="AJ2" s="174"/>
      <c r="AL2" s="175"/>
      <c r="AM2" s="173"/>
      <c r="AN2" s="173"/>
      <c r="AO2" s="173"/>
      <c r="AP2" s="173"/>
    </row>
    <row r="3" spans="1:54" s="172" customFormat="1" ht="12.95" customHeight="1" x14ac:dyDescent="0.2">
      <c r="A3" s="184"/>
      <c r="B3" s="131">
        <v>104</v>
      </c>
      <c r="C3" s="138" t="s">
        <v>84</v>
      </c>
      <c r="D3" s="138" t="s">
        <v>87</v>
      </c>
      <c r="E3" s="138" t="s">
        <v>88</v>
      </c>
      <c r="F3" s="216">
        <f>'Sport 2011'!$BD$259</f>
        <v>0</v>
      </c>
      <c r="G3" s="216">
        <v>46.6</v>
      </c>
      <c r="H3" s="160">
        <f>F3+G3</f>
        <v>46.6</v>
      </c>
      <c r="I3" s="159"/>
      <c r="J3" s="160"/>
      <c r="K3" s="161"/>
      <c r="L3" s="162"/>
      <c r="M3" s="163"/>
      <c r="N3" s="164"/>
      <c r="O3" s="164"/>
      <c r="P3" s="165"/>
      <c r="Q3" s="166"/>
      <c r="R3" s="163"/>
      <c r="S3" s="167"/>
      <c r="T3" s="168"/>
      <c r="U3" s="169"/>
      <c r="V3" s="164"/>
      <c r="W3" s="164"/>
      <c r="X3" s="170"/>
      <c r="Y3" s="171"/>
      <c r="Z3" s="171"/>
      <c r="AB3" s="173"/>
      <c r="AC3" s="173"/>
      <c r="AI3" s="174"/>
      <c r="AJ3" s="174"/>
      <c r="AL3" s="175"/>
      <c r="AM3" s="173"/>
      <c r="AN3" s="173"/>
      <c r="AO3" s="173"/>
      <c r="AP3" s="173"/>
    </row>
    <row r="4" spans="1:54" s="172" customFormat="1" ht="12.95" customHeight="1" x14ac:dyDescent="0.2">
      <c r="A4" s="184"/>
      <c r="B4" s="131">
        <v>204</v>
      </c>
      <c r="C4" s="138" t="s">
        <v>84</v>
      </c>
      <c r="D4" s="138" t="s">
        <v>86</v>
      </c>
      <c r="E4" s="138" t="s">
        <v>85</v>
      </c>
      <c r="F4" s="216">
        <f>'Sport 2011'!$BE$259</f>
        <v>0</v>
      </c>
      <c r="G4" s="216">
        <v>177.4</v>
      </c>
      <c r="H4" s="160">
        <f>F4+G4</f>
        <v>177.4</v>
      </c>
      <c r="I4" s="159"/>
      <c r="J4" s="160"/>
      <c r="K4" s="161"/>
      <c r="L4" s="162"/>
      <c r="M4" s="163"/>
      <c r="N4" s="164"/>
      <c r="O4" s="164"/>
      <c r="P4" s="165"/>
      <c r="Q4" s="166"/>
      <c r="R4" s="163"/>
      <c r="S4" s="167"/>
      <c r="T4" s="168"/>
      <c r="U4" s="169"/>
      <c r="V4" s="164"/>
      <c r="W4" s="164"/>
      <c r="X4" s="170"/>
      <c r="Y4" s="171"/>
      <c r="Z4" s="171"/>
      <c r="AB4" s="173"/>
      <c r="AC4" s="173"/>
      <c r="AI4" s="174"/>
      <c r="AJ4" s="174"/>
      <c r="AL4" s="175"/>
      <c r="AM4" s="173"/>
      <c r="AN4" s="173"/>
      <c r="AO4" s="173"/>
      <c r="AP4" s="173"/>
    </row>
    <row r="5" spans="1:54" s="172" customFormat="1" ht="12.95" customHeight="1" x14ac:dyDescent="0.2">
      <c r="A5" s="184"/>
      <c r="B5" s="131"/>
      <c r="C5" s="138"/>
      <c r="D5" s="138"/>
      <c r="E5" s="138"/>
      <c r="F5" s="216"/>
      <c r="G5" s="216"/>
      <c r="H5" s="160"/>
      <c r="I5" s="159"/>
      <c r="J5" s="160"/>
      <c r="K5" s="161"/>
      <c r="L5" s="162"/>
      <c r="M5" s="163"/>
      <c r="N5" s="164"/>
      <c r="O5" s="164"/>
      <c r="P5" s="165"/>
      <c r="Q5" s="166"/>
      <c r="R5" s="163"/>
      <c r="S5" s="167"/>
      <c r="T5" s="168"/>
      <c r="U5" s="169"/>
      <c r="V5" s="164"/>
      <c r="W5" s="164"/>
      <c r="X5" s="170"/>
      <c r="Y5" s="171"/>
      <c r="Z5" s="171"/>
      <c r="AB5" s="173"/>
      <c r="AC5" s="173"/>
      <c r="AI5" s="174"/>
      <c r="AJ5" s="174"/>
      <c r="AL5" s="175"/>
      <c r="AM5" s="173"/>
      <c r="AN5" s="173"/>
      <c r="AO5" s="173"/>
      <c r="AP5" s="173"/>
    </row>
    <row r="6" spans="1:54" s="139" customFormat="1" x14ac:dyDescent="0.2">
      <c r="A6" s="129"/>
      <c r="B6" s="131">
        <v>205</v>
      </c>
      <c r="C6" s="138" t="s">
        <v>80</v>
      </c>
      <c r="D6" s="138">
        <v>44</v>
      </c>
      <c r="E6" s="142" t="s">
        <v>82</v>
      </c>
      <c r="F6" s="216">
        <f>'Sport 2011'!$BF$259</f>
        <v>0</v>
      </c>
      <c r="G6" s="216">
        <v>471.8</v>
      </c>
      <c r="H6" s="160">
        <f>F6+G6</f>
        <v>471.8</v>
      </c>
      <c r="I6" s="138"/>
      <c r="J6" s="160"/>
      <c r="K6" s="128"/>
      <c r="L6" s="144"/>
      <c r="M6" s="127"/>
      <c r="N6" s="132"/>
      <c r="O6" s="132"/>
      <c r="P6" s="135"/>
      <c r="Q6" s="145"/>
      <c r="R6" s="1"/>
      <c r="S6" s="136"/>
      <c r="T6" s="131"/>
      <c r="U6" s="1"/>
      <c r="V6" s="136"/>
      <c r="W6" s="136"/>
      <c r="X6" s="137"/>
      <c r="Y6" s="138"/>
      <c r="Z6" s="138"/>
      <c r="AE6" s="137"/>
      <c r="AF6" s="138"/>
      <c r="AG6" s="138"/>
      <c r="AI6" s="141"/>
      <c r="AJ6" s="141"/>
      <c r="AK6" s="1"/>
      <c r="AR6" s="137"/>
      <c r="AS6" s="138"/>
      <c r="AT6" s="138"/>
    </row>
    <row r="7" spans="1:54" s="139" customFormat="1" collapsed="1" x14ac:dyDescent="0.2">
      <c r="A7" s="129"/>
      <c r="B7" s="131"/>
      <c r="C7" s="138"/>
      <c r="D7" s="138"/>
      <c r="E7" s="142"/>
      <c r="F7" s="1"/>
      <c r="G7" s="1"/>
      <c r="H7" s="1"/>
      <c r="I7" s="138"/>
      <c r="J7" s="1"/>
      <c r="K7" s="128"/>
      <c r="L7" s="144"/>
      <c r="M7" s="148"/>
      <c r="N7" s="132"/>
      <c r="O7" s="144"/>
      <c r="P7" s="135"/>
      <c r="Q7" s="145"/>
      <c r="R7" s="1"/>
      <c r="S7" s="130"/>
      <c r="T7" s="131"/>
      <c r="U7" s="1"/>
      <c r="V7" s="136"/>
      <c r="W7" s="136"/>
      <c r="X7" s="137"/>
      <c r="Y7" s="138"/>
      <c r="Z7" s="138"/>
      <c r="AF7" s="138"/>
      <c r="AG7" s="138"/>
      <c r="AI7" s="141"/>
      <c r="AJ7" s="141"/>
      <c r="AK7" s="1"/>
      <c r="AR7" s="137"/>
      <c r="AS7" s="138"/>
      <c r="AT7" s="138"/>
    </row>
    <row r="8" spans="1:54" s="139" customFormat="1" x14ac:dyDescent="0.2">
      <c r="A8" s="129"/>
      <c r="B8" s="120">
        <v>106</v>
      </c>
      <c r="C8" s="138" t="s">
        <v>80</v>
      </c>
      <c r="D8" s="186">
        <v>43.333333333333336</v>
      </c>
      <c r="E8" s="142" t="s">
        <v>81</v>
      </c>
      <c r="F8" s="216">
        <f>'Sport 2011'!$BG$259</f>
        <v>0</v>
      </c>
      <c r="G8" s="216">
        <v>667.59750000000008</v>
      </c>
      <c r="H8" s="160">
        <f>F8+G8</f>
        <v>667.59750000000008</v>
      </c>
      <c r="I8" s="138"/>
      <c r="J8" s="160"/>
      <c r="K8" s="128"/>
      <c r="L8" s="144"/>
      <c r="M8" s="1"/>
      <c r="N8" s="132"/>
      <c r="O8" s="132"/>
      <c r="P8" s="136"/>
      <c r="Q8" s="145"/>
      <c r="R8" s="1"/>
      <c r="S8" s="136"/>
      <c r="T8" s="131"/>
      <c r="U8" s="1"/>
      <c r="V8" s="132"/>
      <c r="W8" s="132"/>
      <c r="X8" s="137"/>
      <c r="Y8" s="138"/>
      <c r="Z8" s="138"/>
      <c r="AB8" s="146"/>
      <c r="AC8" s="140"/>
      <c r="AE8" s="137"/>
      <c r="AF8" s="138"/>
      <c r="AG8" s="138"/>
      <c r="AI8" s="145"/>
      <c r="AJ8" s="145"/>
      <c r="AK8" s="1"/>
      <c r="AR8" s="137"/>
      <c r="AS8" s="138"/>
      <c r="AT8" s="138"/>
      <c r="AV8" s="137"/>
      <c r="AW8" s="138"/>
      <c r="AX8" s="138"/>
      <c r="AZ8" s="137"/>
      <c r="BA8" s="138"/>
      <c r="BB8" s="138"/>
    </row>
    <row r="9" spans="1:54" s="139" customFormat="1" x14ac:dyDescent="0.2">
      <c r="A9" s="129"/>
      <c r="B9" s="131"/>
      <c r="C9" s="138"/>
      <c r="D9" s="138"/>
      <c r="E9" s="142"/>
      <c r="F9" s="1"/>
      <c r="G9" s="1"/>
      <c r="H9" s="1"/>
      <c r="I9" s="138"/>
      <c r="J9" s="1"/>
      <c r="K9" s="128"/>
      <c r="L9" s="144"/>
      <c r="M9" s="148"/>
      <c r="N9" s="132"/>
      <c r="O9" s="144"/>
      <c r="P9" s="135"/>
      <c r="Q9" s="145"/>
      <c r="R9" s="1"/>
      <c r="S9" s="130"/>
      <c r="T9" s="131"/>
      <c r="U9" s="1"/>
      <c r="V9" s="136"/>
      <c r="W9" s="136"/>
      <c r="X9" s="137"/>
      <c r="Y9" s="138"/>
      <c r="Z9" s="138"/>
      <c r="AF9" s="138"/>
      <c r="AG9" s="138"/>
      <c r="AI9" s="141"/>
      <c r="AJ9" s="141"/>
      <c r="AK9" s="1"/>
      <c r="AR9" s="137"/>
      <c r="AS9" s="138"/>
      <c r="AT9" s="138"/>
    </row>
    <row r="10" spans="1:54" s="139" customFormat="1" x14ac:dyDescent="0.2">
      <c r="A10" s="129"/>
      <c r="B10" s="131">
        <v>107</v>
      </c>
      <c r="C10" s="138" t="s">
        <v>80</v>
      </c>
      <c r="D10" s="138">
        <v>44</v>
      </c>
      <c r="E10" s="142" t="s">
        <v>89</v>
      </c>
      <c r="F10" s="216">
        <f>'Sport 2011'!$BH$259</f>
        <v>0</v>
      </c>
      <c r="G10" s="216">
        <v>238</v>
      </c>
      <c r="H10" s="160">
        <f>F10+G10</f>
        <v>238</v>
      </c>
      <c r="I10" s="138"/>
      <c r="J10" s="160"/>
      <c r="K10" s="128"/>
      <c r="L10" s="144"/>
      <c r="M10" s="127"/>
      <c r="N10" s="132"/>
      <c r="O10" s="132"/>
      <c r="P10" s="135"/>
      <c r="Q10" s="145"/>
      <c r="R10" s="1"/>
      <c r="S10" s="136"/>
      <c r="T10" s="131"/>
      <c r="U10" s="1"/>
      <c r="V10" s="136"/>
      <c r="W10" s="136"/>
      <c r="X10" s="137"/>
      <c r="Y10" s="138"/>
      <c r="Z10" s="138"/>
      <c r="AE10" s="137"/>
      <c r="AF10" s="138"/>
      <c r="AG10" s="138"/>
      <c r="AI10" s="141"/>
      <c r="AJ10" s="141"/>
      <c r="AK10" s="1"/>
      <c r="AR10" s="137"/>
      <c r="AS10" s="138"/>
      <c r="AT10" s="138"/>
    </row>
    <row r="11" spans="1:54" s="139" customFormat="1" collapsed="1" x14ac:dyDescent="0.2">
      <c r="A11" s="129"/>
      <c r="B11" s="131">
        <v>207</v>
      </c>
      <c r="C11" s="138" t="s">
        <v>90</v>
      </c>
      <c r="D11" s="186">
        <v>44.666666666600001</v>
      </c>
      <c r="E11" s="142" t="s">
        <v>82</v>
      </c>
      <c r="F11" s="216">
        <f>'Sport 2011'!$BI$259</f>
        <v>0</v>
      </c>
      <c r="G11" s="216">
        <v>1034.9222222222222</v>
      </c>
      <c r="H11" s="160">
        <f>F11+G11</f>
        <v>1034.9222222222222</v>
      </c>
      <c r="I11" s="138"/>
      <c r="J11" s="160"/>
      <c r="K11" s="128"/>
      <c r="L11" s="144"/>
      <c r="M11" s="148"/>
      <c r="N11" s="132"/>
      <c r="O11" s="144"/>
      <c r="P11" s="135"/>
      <c r="Q11" s="145"/>
      <c r="R11" s="1"/>
      <c r="S11" s="130"/>
      <c r="T11" s="131"/>
      <c r="U11" s="1"/>
      <c r="V11" s="136"/>
      <c r="W11" s="136"/>
      <c r="X11" s="137"/>
      <c r="Y11" s="138"/>
      <c r="Z11" s="138"/>
      <c r="AF11" s="138"/>
      <c r="AG11" s="138"/>
      <c r="AI11" s="141"/>
      <c r="AJ11" s="141"/>
      <c r="AK11" s="1"/>
      <c r="AR11" s="137"/>
      <c r="AS11" s="138"/>
      <c r="AT11" s="138"/>
    </row>
    <row r="12" spans="1:54" s="139" customFormat="1" x14ac:dyDescent="0.2">
      <c r="A12" s="129"/>
      <c r="B12" s="131"/>
      <c r="C12" s="138"/>
      <c r="D12" s="138"/>
      <c r="E12" s="142"/>
      <c r="F12" s="1"/>
      <c r="G12" s="1"/>
      <c r="H12" s="1"/>
      <c r="I12" s="138"/>
      <c r="J12" s="1"/>
      <c r="K12" s="128"/>
      <c r="L12" s="144"/>
      <c r="M12" s="127"/>
      <c r="N12" s="132"/>
      <c r="O12" s="132"/>
      <c r="P12" s="135"/>
      <c r="Q12" s="145"/>
      <c r="R12" s="1"/>
      <c r="S12" s="136"/>
      <c r="T12" s="131"/>
      <c r="U12" s="1"/>
      <c r="V12" s="136"/>
      <c r="W12" s="136"/>
      <c r="X12" s="137"/>
      <c r="Y12" s="138"/>
      <c r="Z12" s="138"/>
      <c r="AE12" s="137"/>
      <c r="AF12" s="138"/>
      <c r="AG12" s="138"/>
      <c r="AI12" s="141"/>
      <c r="AJ12" s="141"/>
      <c r="AK12" s="1"/>
      <c r="AR12" s="137"/>
      <c r="AS12" s="138"/>
      <c r="AT12" s="138"/>
    </row>
    <row r="13" spans="1:54" s="139" customFormat="1" collapsed="1" x14ac:dyDescent="0.2">
      <c r="A13" s="129"/>
      <c r="B13" s="131" t="s">
        <v>91</v>
      </c>
      <c r="C13" s="138"/>
      <c r="D13" s="138"/>
      <c r="E13" s="142" t="s">
        <v>92</v>
      </c>
      <c r="F13" s="216">
        <f>'Sport 2011'!$BJ$259</f>
        <v>0</v>
      </c>
      <c r="G13" s="216">
        <v>109.5</v>
      </c>
      <c r="H13" s="160">
        <f>F13+G13</f>
        <v>109.5</v>
      </c>
      <c r="I13" s="138"/>
      <c r="J13" s="160"/>
      <c r="K13" s="128"/>
      <c r="L13" s="144"/>
      <c r="M13" s="148"/>
      <c r="N13" s="132"/>
      <c r="O13" s="144"/>
      <c r="P13" s="135"/>
      <c r="Q13" s="145"/>
      <c r="R13" s="1"/>
      <c r="S13" s="130"/>
      <c r="T13" s="131"/>
      <c r="U13" s="1"/>
      <c r="V13" s="136"/>
      <c r="W13" s="136"/>
      <c r="X13" s="137"/>
      <c r="Y13" s="138"/>
      <c r="Z13" s="138"/>
      <c r="AI13" s="141"/>
      <c r="AJ13" s="141"/>
      <c r="AK13" s="1"/>
    </row>
    <row r="14" spans="1:54" s="139" customFormat="1" x14ac:dyDescent="0.2">
      <c r="A14" s="129"/>
      <c r="B14" s="131" t="s">
        <v>93</v>
      </c>
      <c r="C14" s="138"/>
      <c r="D14" s="138"/>
      <c r="E14" s="142" t="s">
        <v>94</v>
      </c>
      <c r="F14" s="216">
        <f>'Sport 2011'!$BK$259</f>
        <v>56</v>
      </c>
      <c r="G14" s="216">
        <v>64</v>
      </c>
      <c r="H14" s="160">
        <f>F14+G14</f>
        <v>120</v>
      </c>
      <c r="I14" s="138"/>
      <c r="J14" s="160"/>
      <c r="K14" s="128"/>
      <c r="L14" s="144"/>
      <c r="M14" s="127"/>
      <c r="N14" s="132"/>
      <c r="O14" s="132"/>
      <c r="P14" s="135"/>
      <c r="Q14" s="145"/>
      <c r="R14" s="1"/>
      <c r="S14" s="136"/>
      <c r="T14" s="131"/>
      <c r="U14" s="1"/>
      <c r="V14" s="136"/>
      <c r="W14" s="136"/>
      <c r="X14" s="137"/>
      <c r="Y14" s="138"/>
      <c r="Z14" s="138"/>
      <c r="AI14" s="141"/>
      <c r="AJ14" s="141"/>
      <c r="AK14" s="1"/>
    </row>
    <row r="15" spans="1:54" s="139" customFormat="1" x14ac:dyDescent="0.2">
      <c r="A15" s="129"/>
      <c r="B15" s="131" t="s">
        <v>95</v>
      </c>
      <c r="C15" s="138"/>
      <c r="D15" s="138"/>
      <c r="E15" s="142" t="s">
        <v>96</v>
      </c>
      <c r="F15" s="216">
        <f>'Sport 2011'!$BL$259</f>
        <v>56</v>
      </c>
      <c r="G15" s="216">
        <v>65</v>
      </c>
      <c r="H15" s="160">
        <f>F15+G15</f>
        <v>121</v>
      </c>
      <c r="I15" s="138"/>
      <c r="J15" s="160"/>
      <c r="K15" s="128"/>
      <c r="L15" s="144"/>
      <c r="M15" s="127"/>
      <c r="N15" s="132"/>
      <c r="O15" s="132"/>
      <c r="P15" s="135"/>
      <c r="Q15" s="145"/>
      <c r="R15" s="1"/>
      <c r="S15" s="136"/>
      <c r="T15" s="131"/>
      <c r="U15" s="1"/>
      <c r="V15" s="136"/>
      <c r="W15" s="136"/>
      <c r="X15" s="137"/>
      <c r="Y15" s="138"/>
      <c r="Z15" s="138"/>
      <c r="AI15" s="141"/>
      <c r="AJ15" s="141"/>
      <c r="AK15" s="1"/>
    </row>
    <row r="16" spans="1:54" s="139" customFormat="1" collapsed="1" x14ac:dyDescent="0.2">
      <c r="A16" s="129"/>
      <c r="B16" s="131"/>
      <c r="C16" s="138"/>
      <c r="D16" s="138"/>
      <c r="E16" s="142"/>
      <c r="F16" s="1"/>
      <c r="G16" s="1"/>
      <c r="H16" s="1"/>
      <c r="I16" s="138"/>
      <c r="J16" s="1"/>
      <c r="K16" s="128"/>
      <c r="L16" s="144"/>
      <c r="M16" s="148"/>
      <c r="N16" s="132"/>
      <c r="O16" s="144"/>
      <c r="P16" s="135"/>
      <c r="Q16" s="145"/>
      <c r="R16" s="1"/>
      <c r="S16" s="130"/>
      <c r="T16" s="131"/>
      <c r="U16" s="1"/>
      <c r="V16" s="136"/>
      <c r="W16" s="136"/>
      <c r="X16" s="137"/>
      <c r="Y16" s="138"/>
      <c r="Z16" s="138"/>
      <c r="AI16" s="141"/>
      <c r="AJ16" s="141"/>
      <c r="AK16" s="1"/>
    </row>
    <row r="17" spans="1:37" s="139" customFormat="1" x14ac:dyDescent="0.2">
      <c r="A17" s="129"/>
      <c r="B17" s="131" t="s">
        <v>97</v>
      </c>
      <c r="C17" s="138"/>
      <c r="D17" s="138"/>
      <c r="E17" s="142" t="s">
        <v>98</v>
      </c>
      <c r="F17" s="216">
        <f>'Sport 2011'!$BM$259</f>
        <v>20.577777777777779</v>
      </c>
      <c r="G17" s="216">
        <v>25</v>
      </c>
      <c r="H17" s="160">
        <f>F17+G17</f>
        <v>45.577777777777783</v>
      </c>
      <c r="I17" s="138"/>
      <c r="J17" s="160"/>
      <c r="K17" s="128"/>
      <c r="L17" s="144"/>
      <c r="M17" s="127"/>
      <c r="N17" s="132"/>
      <c r="O17" s="132"/>
      <c r="P17" s="135"/>
      <c r="Q17" s="145"/>
      <c r="R17" s="1"/>
      <c r="S17" s="136"/>
      <c r="T17" s="131"/>
      <c r="U17" s="1"/>
      <c r="V17" s="136"/>
      <c r="W17" s="136"/>
      <c r="X17" s="137"/>
      <c r="Y17" s="138"/>
      <c r="Z17" s="138"/>
      <c r="AI17" s="141"/>
      <c r="AJ17" s="141"/>
      <c r="AK17" s="1"/>
    </row>
    <row r="18" spans="1:37" s="139" customFormat="1" collapsed="1" x14ac:dyDescent="0.2">
      <c r="A18" s="129"/>
      <c r="B18" s="131"/>
      <c r="C18" s="138"/>
      <c r="D18" s="138"/>
      <c r="E18" s="142"/>
      <c r="F18" s="1"/>
      <c r="G18" s="1"/>
      <c r="H18" s="1"/>
      <c r="I18" s="138"/>
      <c r="J18" s="1"/>
      <c r="K18" s="128"/>
      <c r="L18" s="144"/>
      <c r="M18" s="148"/>
      <c r="N18" s="132"/>
      <c r="O18" s="144"/>
      <c r="P18" s="135"/>
      <c r="Q18" s="145"/>
      <c r="R18" s="1"/>
      <c r="S18" s="130"/>
      <c r="T18" s="131"/>
      <c r="U18" s="1"/>
      <c r="V18" s="136"/>
      <c r="W18" s="136"/>
      <c r="X18" s="137"/>
      <c r="Y18" s="138"/>
      <c r="Z18" s="138"/>
      <c r="AI18" s="141"/>
      <c r="AJ18" s="141"/>
      <c r="AK18" s="1"/>
    </row>
    <row r="19" spans="1:37" s="139" customFormat="1" x14ac:dyDescent="0.2">
      <c r="A19" s="129"/>
      <c r="B19" s="131" t="s">
        <v>106</v>
      </c>
      <c r="C19" s="138"/>
      <c r="D19" s="138"/>
      <c r="E19" s="142" t="s">
        <v>56</v>
      </c>
      <c r="F19" s="216">
        <f>'Sport 2011'!$BN$259</f>
        <v>0</v>
      </c>
      <c r="G19" s="216">
        <v>26</v>
      </c>
      <c r="H19" s="160">
        <f>F19+G19</f>
        <v>26</v>
      </c>
      <c r="I19" s="138"/>
      <c r="J19" s="160"/>
      <c r="K19" s="128"/>
      <c r="L19" s="144"/>
      <c r="M19" s="148"/>
      <c r="N19" s="132"/>
      <c r="O19" s="144"/>
      <c r="P19" s="135"/>
      <c r="Q19" s="145"/>
      <c r="R19" s="1"/>
      <c r="S19" s="130"/>
      <c r="T19" s="131"/>
      <c r="U19" s="1"/>
      <c r="V19" s="136"/>
      <c r="W19" s="136"/>
      <c r="X19" s="137"/>
      <c r="Y19" s="138"/>
      <c r="Z19" s="138"/>
      <c r="AI19" s="141"/>
      <c r="AJ19" s="141"/>
      <c r="AK19" s="1"/>
    </row>
    <row r="20" spans="1:37" s="139" customFormat="1" x14ac:dyDescent="0.2">
      <c r="A20" s="129"/>
      <c r="B20" s="131"/>
      <c r="C20" s="138"/>
      <c r="D20" s="138"/>
      <c r="E20" s="142"/>
      <c r="F20" s="1"/>
      <c r="G20" s="1"/>
      <c r="H20" s="1"/>
      <c r="I20" s="138"/>
      <c r="J20" s="1"/>
      <c r="K20" s="128"/>
      <c r="L20" s="144"/>
      <c r="M20" s="148"/>
      <c r="N20" s="132"/>
      <c r="O20" s="144"/>
      <c r="P20" s="135"/>
      <c r="Q20" s="145"/>
      <c r="R20" s="1"/>
      <c r="S20" s="130"/>
      <c r="T20" s="131"/>
      <c r="U20" s="1"/>
      <c r="V20" s="136"/>
      <c r="W20" s="136"/>
      <c r="X20" s="137"/>
      <c r="Y20" s="138"/>
      <c r="Z20" s="138"/>
      <c r="AI20" s="141"/>
      <c r="AJ20" s="141"/>
      <c r="AK20" s="1"/>
    </row>
    <row r="21" spans="1:37" s="139" customFormat="1" x14ac:dyDescent="0.2">
      <c r="A21" s="129"/>
      <c r="B21" s="131">
        <v>108</v>
      </c>
      <c r="C21" s="138" t="s">
        <v>84</v>
      </c>
      <c r="D21" s="138" t="s">
        <v>87</v>
      </c>
      <c r="E21" s="138" t="s">
        <v>99</v>
      </c>
      <c r="F21" s="216">
        <f>'Sport 2011'!$BO$259</f>
        <v>0</v>
      </c>
      <c r="G21" s="216">
        <v>51</v>
      </c>
      <c r="H21" s="160">
        <f>F21+G21</f>
        <v>51</v>
      </c>
      <c r="I21" s="138"/>
      <c r="J21" s="160"/>
      <c r="K21" s="128"/>
      <c r="L21" s="144"/>
      <c r="M21" s="127"/>
      <c r="N21" s="132"/>
      <c r="O21" s="132"/>
      <c r="P21" s="135"/>
      <c r="Q21" s="145"/>
      <c r="R21" s="1"/>
      <c r="S21" s="136"/>
      <c r="T21" s="131"/>
      <c r="U21" s="1"/>
      <c r="V21" s="136"/>
      <c r="W21" s="136"/>
      <c r="X21" s="137"/>
      <c r="Y21" s="138"/>
      <c r="Z21" s="138"/>
      <c r="AI21" s="141"/>
      <c r="AJ21" s="141"/>
      <c r="AK21" s="1"/>
    </row>
    <row r="22" spans="1:37" s="139" customFormat="1" collapsed="1" x14ac:dyDescent="0.2">
      <c r="A22" s="129"/>
      <c r="B22" s="131">
        <v>208</v>
      </c>
      <c r="C22" s="138" t="s">
        <v>100</v>
      </c>
      <c r="D22" s="138">
        <v>44</v>
      </c>
      <c r="E22" s="142"/>
      <c r="F22" s="216">
        <f>'Sport 2011'!$BP$259</f>
        <v>0</v>
      </c>
      <c r="G22" s="216">
        <v>225.2</v>
      </c>
      <c r="H22" s="160">
        <f>F22+G22</f>
        <v>225.2</v>
      </c>
      <c r="I22" s="138"/>
      <c r="J22" s="160"/>
      <c r="K22" s="128"/>
      <c r="L22" s="144"/>
      <c r="M22" s="148"/>
      <c r="N22" s="132"/>
      <c r="O22" s="144"/>
      <c r="P22" s="135"/>
      <c r="Q22" s="145"/>
      <c r="R22" s="1"/>
      <c r="S22" s="130"/>
      <c r="T22" s="131"/>
      <c r="U22" s="1"/>
      <c r="V22" s="136"/>
      <c r="W22" s="136"/>
      <c r="X22" s="137"/>
      <c r="Y22" s="138"/>
      <c r="Z22" s="138"/>
      <c r="AI22" s="141"/>
      <c r="AJ22" s="141"/>
      <c r="AK22" s="1"/>
    </row>
    <row r="23" spans="1:37" s="139" customFormat="1" x14ac:dyDescent="0.2">
      <c r="A23" s="129"/>
      <c r="B23" s="131"/>
      <c r="C23" s="138"/>
      <c r="D23" s="138"/>
      <c r="E23" s="142"/>
      <c r="F23" s="1"/>
      <c r="G23" s="137"/>
      <c r="H23" s="138"/>
      <c r="I23" s="138"/>
      <c r="J23" s="138"/>
      <c r="K23" s="128"/>
      <c r="L23" s="144"/>
      <c r="M23" s="127"/>
      <c r="N23" s="132"/>
      <c r="O23" s="132"/>
      <c r="P23" s="135"/>
      <c r="Q23" s="145"/>
      <c r="R23" s="1"/>
      <c r="S23" s="133"/>
      <c r="T23" s="131"/>
      <c r="U23" s="1"/>
      <c r="V23" s="136"/>
      <c r="W23" s="136"/>
      <c r="X23" s="137"/>
      <c r="Y23" s="138"/>
      <c r="Z23" s="138"/>
    </row>
    <row r="24" spans="1:37" s="139" customFormat="1" collapsed="1" x14ac:dyDescent="0.2">
      <c r="A24" s="129"/>
      <c r="B24" s="131">
        <v>109</v>
      </c>
      <c r="C24" s="138" t="s">
        <v>84</v>
      </c>
      <c r="D24" s="138">
        <v>44</v>
      </c>
      <c r="E24" s="138" t="s">
        <v>99</v>
      </c>
      <c r="F24" s="216">
        <f>'Sport 2011'!$BQ$259</f>
        <v>0</v>
      </c>
      <c r="G24" s="216">
        <v>100.5</v>
      </c>
      <c r="H24" s="160">
        <f>F24+G24</f>
        <v>100.5</v>
      </c>
      <c r="I24" s="138"/>
      <c r="J24" s="160"/>
      <c r="K24" s="128"/>
      <c r="L24" s="144"/>
      <c r="M24" s="148"/>
      <c r="N24" s="132"/>
      <c r="O24" s="144"/>
      <c r="P24" s="135"/>
      <c r="Q24" s="145"/>
      <c r="R24" s="1"/>
      <c r="S24" s="130"/>
      <c r="T24" s="131"/>
      <c r="U24" s="1"/>
      <c r="V24" s="136"/>
      <c r="W24" s="136"/>
      <c r="X24" s="137"/>
      <c r="Y24" s="138"/>
      <c r="Z24" s="138"/>
      <c r="AI24" s="141"/>
      <c r="AJ24" s="141"/>
      <c r="AK24" s="1"/>
    </row>
    <row r="25" spans="1:37" s="139" customFormat="1" x14ac:dyDescent="0.2">
      <c r="A25" s="129"/>
      <c r="B25" s="131"/>
      <c r="C25" s="138"/>
      <c r="D25" s="138"/>
      <c r="E25" s="142"/>
      <c r="F25" s="1"/>
      <c r="G25" s="137"/>
      <c r="H25" s="138"/>
      <c r="I25" s="138"/>
      <c r="J25" s="138"/>
      <c r="K25" s="128"/>
      <c r="L25" s="144"/>
      <c r="M25" s="127"/>
      <c r="N25" s="132"/>
      <c r="O25" s="132"/>
      <c r="P25" s="135"/>
      <c r="Q25" s="145"/>
      <c r="R25" s="1"/>
      <c r="S25" s="133"/>
      <c r="T25" s="131"/>
      <c r="U25" s="1"/>
      <c r="V25" s="132"/>
      <c r="W25" s="132"/>
      <c r="X25" s="137"/>
      <c r="Y25" s="138"/>
      <c r="Z25" s="138"/>
    </row>
    <row r="26" spans="1:37" s="139" customFormat="1" collapsed="1" x14ac:dyDescent="0.2">
      <c r="A26" s="129"/>
      <c r="B26" s="131">
        <v>110</v>
      </c>
      <c r="C26" s="138" t="s">
        <v>84</v>
      </c>
      <c r="D26" s="138" t="s">
        <v>124</v>
      </c>
      <c r="E26" s="142" t="s">
        <v>125</v>
      </c>
      <c r="F26" s="216">
        <f>'Sport 2011'!$BR$259</f>
        <v>0</v>
      </c>
      <c r="G26" s="216">
        <v>57</v>
      </c>
      <c r="H26" s="160">
        <f>F26+G26</f>
        <v>57</v>
      </c>
      <c r="I26" s="138"/>
      <c r="J26" s="160"/>
      <c r="K26" s="128"/>
      <c r="L26" s="144"/>
      <c r="M26" s="148"/>
      <c r="N26" s="132"/>
      <c r="O26" s="144"/>
      <c r="P26" s="135"/>
      <c r="Q26" s="145"/>
      <c r="R26" s="1"/>
      <c r="S26" s="130"/>
      <c r="T26" s="131"/>
      <c r="U26" s="1"/>
      <c r="V26" s="136"/>
      <c r="W26" s="136"/>
      <c r="X26" s="137"/>
      <c r="Y26" s="138"/>
      <c r="Z26" s="138"/>
      <c r="AI26" s="141"/>
      <c r="AJ26" s="141"/>
      <c r="AK26" s="1"/>
    </row>
    <row r="27" spans="1:37" s="139" customFormat="1" x14ac:dyDescent="0.2">
      <c r="A27" s="129"/>
      <c r="B27" s="131">
        <v>210</v>
      </c>
      <c r="C27" s="138" t="s">
        <v>84</v>
      </c>
      <c r="D27" s="138">
        <v>45</v>
      </c>
      <c r="E27" s="142" t="s">
        <v>127</v>
      </c>
      <c r="F27" s="216">
        <f>'Sport 2011'!$BS$259</f>
        <v>0</v>
      </c>
      <c r="G27" s="216">
        <v>0</v>
      </c>
      <c r="H27" s="160">
        <f>F27+G27</f>
        <v>0</v>
      </c>
      <c r="I27" s="138" t="s">
        <v>129</v>
      </c>
      <c r="J27" s="160"/>
      <c r="K27" s="128"/>
      <c r="L27" s="144"/>
      <c r="M27" s="127"/>
      <c r="N27" s="132"/>
      <c r="O27" s="132"/>
      <c r="P27" s="135"/>
      <c r="Q27" s="145"/>
      <c r="R27" s="1"/>
      <c r="S27" s="133"/>
      <c r="T27" s="131"/>
      <c r="U27" s="1"/>
      <c r="V27" s="132"/>
      <c r="W27" s="132"/>
      <c r="X27" s="137"/>
      <c r="Y27" s="138"/>
      <c r="Z27" s="138"/>
    </row>
    <row r="28" spans="1:37" s="139" customFormat="1" collapsed="1" x14ac:dyDescent="0.2">
      <c r="A28" s="129"/>
      <c r="B28" s="131">
        <v>310</v>
      </c>
      <c r="C28" s="138" t="s">
        <v>80</v>
      </c>
      <c r="D28" s="186">
        <v>44.666666666600001</v>
      </c>
      <c r="E28" s="142" t="s">
        <v>126</v>
      </c>
      <c r="F28" s="216">
        <f>'Sport 2011'!$BT$259</f>
        <v>0</v>
      </c>
      <c r="G28" s="216">
        <v>49</v>
      </c>
      <c r="H28" s="160">
        <f>F28+G28</f>
        <v>49</v>
      </c>
      <c r="I28" s="138" t="s">
        <v>129</v>
      </c>
      <c r="J28" s="160"/>
      <c r="K28" s="128"/>
      <c r="L28" s="144"/>
      <c r="M28" s="148"/>
      <c r="N28" s="132"/>
      <c r="O28" s="144"/>
      <c r="P28" s="135"/>
      <c r="Q28" s="145"/>
      <c r="R28" s="1"/>
      <c r="S28" s="130"/>
      <c r="T28" s="131"/>
      <c r="U28" s="1"/>
      <c r="V28" s="136"/>
      <c r="W28" s="136"/>
      <c r="X28" s="137"/>
      <c r="Y28" s="138"/>
      <c r="Z28" s="138"/>
      <c r="AI28" s="141"/>
      <c r="AJ28" s="141"/>
      <c r="AK28" s="1"/>
    </row>
    <row r="29" spans="1:37" s="139" customFormat="1" x14ac:dyDescent="0.2">
      <c r="A29" s="129"/>
      <c r="B29" s="131"/>
      <c r="C29" s="138"/>
      <c r="D29" s="138"/>
      <c r="E29" s="142"/>
      <c r="F29" s="1"/>
      <c r="G29" s="137"/>
      <c r="H29" s="138"/>
      <c r="I29" s="138"/>
      <c r="J29" s="1"/>
      <c r="K29" s="128"/>
      <c r="L29" s="144"/>
      <c r="M29" s="127"/>
      <c r="N29" s="132"/>
      <c r="O29" s="132"/>
      <c r="P29" s="135"/>
      <c r="Q29" s="132"/>
      <c r="R29" s="1"/>
      <c r="S29" s="133"/>
      <c r="T29" s="131"/>
      <c r="U29" s="134"/>
      <c r="V29" s="132"/>
      <c r="W29" s="132"/>
      <c r="X29" s="137"/>
      <c r="Y29" s="138"/>
      <c r="Z29" s="138"/>
    </row>
    <row r="30" spans="1:37" s="139" customFormat="1" collapsed="1" x14ac:dyDescent="0.2">
      <c r="A30" s="129"/>
      <c r="B30" s="131"/>
      <c r="C30" s="138"/>
      <c r="D30" s="138"/>
      <c r="E30" s="142"/>
      <c r="F30" s="1"/>
      <c r="G30" s="137"/>
      <c r="H30" s="138"/>
      <c r="I30" s="138"/>
      <c r="J30" s="1"/>
      <c r="K30" s="128"/>
      <c r="L30" s="144"/>
      <c r="M30" s="148"/>
      <c r="N30" s="132"/>
      <c r="O30" s="144"/>
      <c r="P30" s="135"/>
      <c r="Q30" s="145"/>
      <c r="R30" s="1"/>
      <c r="S30" s="130"/>
      <c r="T30" s="131"/>
      <c r="U30" s="1"/>
      <c r="V30" s="136"/>
      <c r="W30" s="136"/>
      <c r="X30" s="137"/>
      <c r="Y30" s="138"/>
      <c r="Z30" s="138"/>
      <c r="AI30" s="141"/>
      <c r="AJ30" s="141"/>
      <c r="AK30" s="1"/>
    </row>
    <row r="31" spans="1:37" s="139" customFormat="1" x14ac:dyDescent="0.2">
      <c r="A31" s="129"/>
      <c r="B31" s="131"/>
      <c r="C31" s="138"/>
      <c r="D31" s="138"/>
      <c r="E31" s="142"/>
      <c r="F31" s="1"/>
      <c r="G31" s="137"/>
      <c r="H31" s="138"/>
      <c r="I31" s="138"/>
      <c r="J31" s="1"/>
      <c r="K31" s="128"/>
      <c r="L31" s="144"/>
      <c r="M31" s="127"/>
      <c r="N31" s="132"/>
      <c r="O31" s="132"/>
      <c r="P31" s="135"/>
      <c r="Q31" s="132"/>
      <c r="R31" s="1"/>
      <c r="S31" s="133"/>
      <c r="T31" s="131"/>
      <c r="U31" s="134"/>
      <c r="V31" s="132"/>
      <c r="W31" s="132"/>
      <c r="X31" s="137"/>
      <c r="Y31" s="138"/>
      <c r="Z31" s="138"/>
    </row>
    <row r="32" spans="1:37" s="139" customFormat="1" ht="12" customHeight="1" collapsed="1" x14ac:dyDescent="0.2">
      <c r="A32" s="129"/>
      <c r="B32" s="131"/>
      <c r="C32" s="138"/>
      <c r="D32" s="138"/>
      <c r="E32" s="142"/>
      <c r="F32" s="1"/>
      <c r="G32" s="137"/>
      <c r="H32" s="138"/>
      <c r="I32" s="138"/>
      <c r="J32" s="1"/>
      <c r="K32" s="128"/>
      <c r="L32" s="144"/>
      <c r="M32" s="148"/>
      <c r="N32" s="132"/>
      <c r="O32" s="135"/>
      <c r="P32" s="135"/>
      <c r="Q32" s="145"/>
      <c r="R32" s="1"/>
      <c r="S32" s="130"/>
      <c r="T32" s="131"/>
      <c r="U32" s="1"/>
      <c r="V32" s="136"/>
      <c r="W32" s="136"/>
      <c r="X32" s="137"/>
      <c r="Y32" s="138"/>
      <c r="Z32" s="138"/>
      <c r="AI32" s="141"/>
      <c r="AJ32" s="141"/>
      <c r="AK32" s="1"/>
    </row>
    <row r="33" spans="1:54" s="139" customFormat="1" ht="12" customHeight="1" x14ac:dyDescent="0.2">
      <c r="A33" s="129"/>
      <c r="B33" s="131"/>
      <c r="C33" s="138"/>
      <c r="D33" s="138"/>
      <c r="E33" s="142"/>
      <c r="F33" s="1"/>
      <c r="G33" s="137"/>
      <c r="H33" s="138"/>
      <c r="I33" s="138"/>
      <c r="J33" s="1"/>
      <c r="K33" s="128"/>
      <c r="L33" s="144"/>
      <c r="M33" s="127"/>
      <c r="N33" s="132"/>
      <c r="O33" s="132"/>
      <c r="P33" s="135"/>
      <c r="Q33" s="132"/>
      <c r="R33" s="1"/>
      <c r="S33" s="133"/>
      <c r="T33" s="131"/>
      <c r="U33" s="134"/>
      <c r="V33" s="132"/>
      <c r="W33" s="132"/>
      <c r="X33" s="137"/>
      <c r="Y33" s="138"/>
      <c r="Z33" s="138"/>
    </row>
    <row r="34" spans="1:54" s="139" customFormat="1" ht="12" customHeight="1" x14ac:dyDescent="0.2">
      <c r="A34" s="149"/>
      <c r="B34" s="131"/>
      <c r="C34" s="138"/>
      <c r="D34" s="138"/>
      <c r="E34" s="142"/>
      <c r="F34" s="143"/>
      <c r="G34" s="150"/>
      <c r="H34" s="138"/>
      <c r="I34" s="138"/>
      <c r="J34" s="1"/>
      <c r="K34" s="151"/>
      <c r="L34" s="144"/>
      <c r="M34" s="1"/>
      <c r="N34" s="132"/>
      <c r="O34" s="132"/>
      <c r="P34" s="136"/>
      <c r="Q34" s="145"/>
      <c r="R34" s="1"/>
      <c r="S34" s="136"/>
      <c r="T34" s="131"/>
      <c r="U34" s="1"/>
      <c r="V34" s="132"/>
      <c r="W34" s="132"/>
      <c r="X34" s="137"/>
      <c r="Y34" s="138"/>
      <c r="Z34" s="138"/>
      <c r="AE34" s="137"/>
      <c r="AF34" s="138"/>
      <c r="AG34" s="138"/>
      <c r="AI34" s="145"/>
      <c r="AJ34" s="145"/>
      <c r="AK34" s="1"/>
      <c r="AR34" s="137"/>
      <c r="AS34" s="138"/>
      <c r="AT34" s="138"/>
      <c r="AV34" s="137"/>
      <c r="AW34" s="138"/>
      <c r="AX34" s="138"/>
      <c r="AZ34" s="137"/>
      <c r="BA34" s="138"/>
      <c r="BB34" s="138"/>
    </row>
    <row r="35" spans="1:54" s="139" customFormat="1" ht="12" customHeight="1" x14ac:dyDescent="0.2">
      <c r="A35" s="147"/>
      <c r="B35" s="131"/>
      <c r="C35" s="138"/>
      <c r="D35" s="138"/>
      <c r="E35" s="142"/>
      <c r="F35" s="143"/>
      <c r="G35" s="150"/>
      <c r="H35" s="138"/>
      <c r="I35" s="138"/>
      <c r="J35" s="1"/>
      <c r="K35" s="152"/>
      <c r="L35" s="144"/>
      <c r="M35" s="1"/>
      <c r="N35" s="132"/>
      <c r="O35" s="132"/>
      <c r="P35" s="136"/>
      <c r="Q35" s="145"/>
      <c r="R35" s="1"/>
      <c r="S35" s="136"/>
      <c r="T35" s="131"/>
      <c r="U35" s="1"/>
      <c r="V35" s="132"/>
      <c r="W35" s="132"/>
      <c r="X35" s="137"/>
      <c r="Y35" s="138"/>
      <c r="Z35" s="138"/>
      <c r="AE35" s="137"/>
      <c r="AF35" s="138"/>
      <c r="AG35" s="138"/>
      <c r="AI35" s="145"/>
      <c r="AJ35" s="145"/>
      <c r="AK35" s="1"/>
      <c r="AR35" s="137"/>
      <c r="AS35" s="138"/>
      <c r="AT35" s="138"/>
      <c r="AV35" s="137"/>
      <c r="AW35" s="138"/>
      <c r="AX35" s="138"/>
      <c r="AZ35" s="137"/>
      <c r="BA35" s="138"/>
      <c r="BB35" s="138"/>
    </row>
    <row r="36" spans="1:54" s="139" customFormat="1" x14ac:dyDescent="0.2">
      <c r="A36" s="147"/>
      <c r="B36" s="120"/>
      <c r="C36" s="138"/>
      <c r="D36" s="138"/>
      <c r="E36" s="142"/>
      <c r="F36" s="143"/>
      <c r="G36" s="150"/>
      <c r="H36" s="138"/>
      <c r="I36" s="138"/>
      <c r="J36" s="1"/>
      <c r="K36" s="152"/>
      <c r="L36" s="144"/>
      <c r="M36" s="1"/>
      <c r="N36" s="132"/>
      <c r="O36" s="132"/>
      <c r="P36" s="136"/>
      <c r="Q36" s="145"/>
      <c r="R36" s="1"/>
      <c r="S36" s="136"/>
      <c r="T36" s="131"/>
      <c r="U36" s="1"/>
      <c r="V36" s="132"/>
      <c r="W36" s="132"/>
      <c r="X36" s="137"/>
      <c r="Y36" s="138"/>
      <c r="Z36" s="138"/>
      <c r="AE36" s="137"/>
      <c r="AF36" s="138"/>
      <c r="AG36" s="138"/>
      <c r="AI36" s="145"/>
      <c r="AJ36" s="145"/>
      <c r="AK36" s="1"/>
      <c r="AR36" s="137"/>
      <c r="AS36" s="138"/>
      <c r="AT36" s="138"/>
      <c r="AV36" s="137"/>
      <c r="AW36" s="138"/>
      <c r="AX36" s="138"/>
      <c r="AZ36" s="137"/>
      <c r="BA36" s="138"/>
      <c r="BB36" s="138"/>
    </row>
    <row r="37" spans="1:54" s="139" customFormat="1" x14ac:dyDescent="0.2">
      <c r="A37" s="147"/>
      <c r="B37" s="120"/>
      <c r="C37" s="138"/>
      <c r="D37" s="138"/>
      <c r="E37" s="142"/>
      <c r="F37" s="143"/>
      <c r="G37" s="150"/>
      <c r="H37" s="138"/>
      <c r="I37" s="138"/>
      <c r="J37" s="1"/>
      <c r="K37" s="153"/>
      <c r="L37" s="144"/>
      <c r="M37" s="1"/>
      <c r="N37" s="132"/>
      <c r="O37" s="132"/>
      <c r="P37" s="136"/>
      <c r="Q37" s="145"/>
      <c r="R37" s="1"/>
      <c r="S37" s="136"/>
      <c r="T37" s="131"/>
      <c r="U37" s="1"/>
      <c r="V37" s="132"/>
      <c r="W37" s="132"/>
      <c r="X37" s="137"/>
      <c r="Y37" s="138"/>
      <c r="Z37" s="138"/>
      <c r="AE37" s="137"/>
      <c r="AF37" s="138"/>
      <c r="AG37" s="138"/>
      <c r="AI37" s="145"/>
      <c r="AJ37" s="145"/>
      <c r="AK37" s="1"/>
      <c r="AR37" s="137"/>
      <c r="AS37" s="138"/>
      <c r="AT37" s="138"/>
      <c r="AV37" s="137"/>
      <c r="AW37" s="138"/>
      <c r="AX37" s="138"/>
      <c r="AZ37" s="137"/>
      <c r="BA37" s="138"/>
      <c r="BB37" s="138"/>
    </row>
    <row r="38" spans="1:54" s="139" customFormat="1" x14ac:dyDescent="0.2">
      <c r="A38" s="147"/>
      <c r="B38" s="120"/>
      <c r="C38" s="138"/>
      <c r="D38" s="138"/>
      <c r="E38" s="142"/>
      <c r="F38" s="143"/>
      <c r="G38" s="150"/>
      <c r="H38" s="138"/>
      <c r="I38" s="138"/>
      <c r="J38" s="1"/>
      <c r="K38" s="151"/>
      <c r="L38" s="144"/>
      <c r="M38" s="1"/>
      <c r="N38" s="132"/>
      <c r="O38" s="132"/>
      <c r="P38" s="136"/>
      <c r="Q38" s="145"/>
      <c r="R38" s="1"/>
      <c r="S38" s="136"/>
      <c r="T38" s="131"/>
      <c r="U38" s="1"/>
      <c r="V38" s="132"/>
      <c r="W38" s="132"/>
      <c r="X38" s="137"/>
      <c r="Y38" s="138"/>
      <c r="Z38" s="138"/>
      <c r="AE38" s="137"/>
      <c r="AF38" s="138"/>
      <c r="AG38" s="138"/>
      <c r="AI38" s="145"/>
      <c r="AJ38" s="145"/>
      <c r="AK38" s="1"/>
      <c r="AR38" s="137"/>
      <c r="AS38" s="138"/>
      <c r="AT38" s="138"/>
      <c r="AV38" s="137"/>
      <c r="AW38" s="138"/>
      <c r="AX38" s="138"/>
      <c r="AZ38" s="137"/>
      <c r="BA38" s="138"/>
      <c r="BB38" s="138"/>
    </row>
    <row r="39" spans="1:54" s="139" customFormat="1" x14ac:dyDescent="0.2">
      <c r="A39" s="147"/>
      <c r="B39" s="120"/>
      <c r="C39" s="138"/>
      <c r="D39" s="138"/>
      <c r="E39" s="142"/>
      <c r="F39" s="143"/>
      <c r="G39" s="150"/>
      <c r="H39" s="138"/>
      <c r="I39" s="138"/>
      <c r="J39" s="1"/>
      <c r="K39" s="152"/>
      <c r="L39" s="144"/>
      <c r="M39" s="1"/>
      <c r="N39" s="132"/>
      <c r="O39" s="132"/>
      <c r="P39" s="136"/>
      <c r="Q39" s="145"/>
      <c r="R39" s="1"/>
      <c r="S39" s="136"/>
      <c r="T39" s="131"/>
      <c r="U39" s="1"/>
      <c r="V39" s="132"/>
      <c r="W39" s="132"/>
      <c r="X39" s="137"/>
      <c r="Y39" s="138"/>
      <c r="Z39" s="138"/>
      <c r="AE39" s="137"/>
      <c r="AF39" s="138"/>
      <c r="AG39" s="138"/>
      <c r="AI39" s="145"/>
      <c r="AJ39" s="145"/>
      <c r="AK39" s="1"/>
      <c r="AR39" s="137"/>
      <c r="AS39" s="138"/>
      <c r="AT39" s="138"/>
      <c r="AV39" s="137"/>
      <c r="AW39" s="138"/>
      <c r="AX39" s="138"/>
      <c r="AZ39" s="137"/>
      <c r="BA39" s="138"/>
      <c r="BB39" s="138"/>
    </row>
    <row r="40" spans="1:54" s="139" customFormat="1" x14ac:dyDescent="0.2">
      <c r="A40" s="147"/>
      <c r="B40" s="120"/>
      <c r="C40" s="138"/>
      <c r="D40" s="138"/>
      <c r="E40" s="142"/>
      <c r="F40" s="143"/>
      <c r="G40" s="150"/>
      <c r="H40" s="138"/>
      <c r="I40" s="138"/>
      <c r="J40" s="1"/>
      <c r="K40" s="152"/>
      <c r="L40" s="144"/>
      <c r="M40" s="1"/>
      <c r="N40" s="132"/>
      <c r="O40" s="132"/>
      <c r="P40" s="136"/>
      <c r="Q40" s="145"/>
      <c r="R40" s="1"/>
      <c r="S40" s="136"/>
      <c r="T40" s="131"/>
      <c r="U40" s="1"/>
      <c r="V40" s="132"/>
      <c r="W40" s="132"/>
      <c r="X40" s="137"/>
      <c r="Y40" s="138"/>
      <c r="Z40" s="138"/>
      <c r="AE40" s="137"/>
      <c r="AF40" s="138"/>
      <c r="AG40" s="138"/>
      <c r="AI40" s="145"/>
      <c r="AJ40" s="145"/>
      <c r="AK40" s="1"/>
      <c r="AR40" s="137"/>
      <c r="AS40" s="138"/>
      <c r="AT40" s="138"/>
      <c r="AV40" s="137"/>
      <c r="AW40" s="138"/>
      <c r="AX40" s="138"/>
      <c r="AZ40" s="137"/>
      <c r="BA40" s="138"/>
      <c r="BB40" s="138"/>
    </row>
    <row r="41" spans="1:54" s="139" customFormat="1" x14ac:dyDescent="0.2">
      <c r="A41" s="147"/>
      <c r="B41" s="120"/>
      <c r="C41" s="138"/>
      <c r="D41" s="138"/>
      <c r="E41" s="142"/>
      <c r="F41" s="143"/>
      <c r="G41" s="150"/>
      <c r="H41" s="138"/>
      <c r="I41" s="138"/>
      <c r="J41" s="1"/>
      <c r="K41" s="153"/>
      <c r="L41" s="144"/>
      <c r="M41" s="1"/>
      <c r="N41" s="132"/>
      <c r="O41" s="132"/>
      <c r="P41" s="136"/>
      <c r="Q41" s="145"/>
      <c r="R41" s="1"/>
      <c r="S41" s="136"/>
      <c r="T41" s="131"/>
      <c r="U41" s="1"/>
      <c r="V41" s="132"/>
      <c r="W41" s="132"/>
      <c r="X41" s="137"/>
      <c r="Y41" s="138"/>
      <c r="Z41" s="138"/>
      <c r="AE41" s="137"/>
      <c r="AF41" s="138"/>
      <c r="AG41" s="138"/>
      <c r="AI41" s="145"/>
      <c r="AJ41" s="145"/>
      <c r="AK41" s="1"/>
      <c r="AR41" s="137"/>
      <c r="AS41" s="138"/>
      <c r="AT41" s="138"/>
      <c r="AV41" s="137"/>
      <c r="AW41" s="138"/>
      <c r="AX41" s="138"/>
      <c r="AZ41" s="137"/>
      <c r="BA41" s="138"/>
      <c r="BB41" s="138"/>
    </row>
    <row r="42" spans="1:54" s="139" customFormat="1" x14ac:dyDescent="0.2">
      <c r="A42" s="147"/>
      <c r="B42" s="120"/>
      <c r="C42" s="138"/>
      <c r="D42" s="138"/>
      <c r="E42" s="142"/>
      <c r="F42" s="143"/>
      <c r="G42" s="150"/>
      <c r="H42" s="138"/>
      <c r="I42" s="138"/>
      <c r="J42" s="1"/>
      <c r="K42" s="152"/>
      <c r="L42" s="144"/>
      <c r="M42" s="1"/>
      <c r="N42" s="132"/>
      <c r="O42" s="132"/>
      <c r="P42" s="136"/>
      <c r="Q42" s="145"/>
      <c r="R42" s="1"/>
      <c r="S42" s="136"/>
      <c r="T42" s="131"/>
      <c r="U42" s="1"/>
      <c r="V42" s="132"/>
      <c r="W42" s="132"/>
      <c r="X42" s="137"/>
      <c r="Y42" s="138"/>
      <c r="Z42" s="138"/>
      <c r="AE42" s="137"/>
      <c r="AF42" s="138"/>
      <c r="AG42" s="138"/>
      <c r="AI42" s="145"/>
      <c r="AJ42" s="145"/>
      <c r="AK42" s="1"/>
      <c r="AR42" s="137"/>
      <c r="AS42" s="138"/>
      <c r="AT42" s="138"/>
      <c r="AV42" s="137"/>
      <c r="AW42" s="138"/>
      <c r="AX42" s="138"/>
      <c r="AZ42" s="137"/>
      <c r="BA42" s="138"/>
      <c r="BB42" s="138"/>
    </row>
    <row r="43" spans="1:54" s="139" customFormat="1" x14ac:dyDescent="0.2">
      <c r="A43" s="147"/>
      <c r="B43" s="120"/>
      <c r="C43" s="138"/>
      <c r="D43" s="138"/>
      <c r="E43" s="142"/>
      <c r="F43" s="143"/>
      <c r="G43" s="150"/>
      <c r="H43" s="138"/>
      <c r="I43" s="138"/>
      <c r="J43" s="1"/>
      <c r="K43" s="152"/>
      <c r="L43" s="144"/>
      <c r="M43" s="1"/>
      <c r="N43" s="132"/>
      <c r="O43" s="132"/>
      <c r="P43" s="136"/>
      <c r="Q43" s="145"/>
      <c r="R43" s="1"/>
      <c r="S43" s="136"/>
      <c r="T43" s="131"/>
      <c r="U43" s="1"/>
      <c r="V43" s="132"/>
      <c r="W43" s="132"/>
      <c r="X43" s="137"/>
      <c r="Y43" s="138"/>
      <c r="Z43" s="138"/>
      <c r="AE43" s="137"/>
      <c r="AF43" s="138"/>
      <c r="AG43" s="138"/>
      <c r="AI43" s="145"/>
      <c r="AJ43" s="145"/>
      <c r="AK43" s="1"/>
      <c r="AR43" s="137"/>
      <c r="AS43" s="138"/>
      <c r="AT43" s="138"/>
      <c r="AV43" s="137"/>
      <c r="AW43" s="138"/>
      <c r="AX43" s="138"/>
      <c r="AZ43" s="137"/>
      <c r="BA43" s="138"/>
      <c r="BB43" s="138"/>
    </row>
    <row r="44" spans="1:54" s="139" customFormat="1" x14ac:dyDescent="0.2">
      <c r="A44" s="147"/>
      <c r="B44" s="120"/>
      <c r="C44" s="138"/>
      <c r="D44" s="138"/>
      <c r="E44" s="142"/>
      <c r="F44" s="143"/>
      <c r="G44" s="150"/>
      <c r="H44" s="138"/>
      <c r="I44" s="138"/>
      <c r="J44" s="1"/>
      <c r="K44" s="154"/>
      <c r="L44" s="144"/>
      <c r="M44" s="1"/>
      <c r="N44" s="132"/>
      <c r="O44" s="132"/>
      <c r="P44" s="136"/>
      <c r="Q44" s="145"/>
      <c r="R44" s="1"/>
      <c r="S44" s="136"/>
      <c r="T44" s="131"/>
      <c r="U44" s="1"/>
      <c r="V44" s="132"/>
      <c r="W44" s="132"/>
      <c r="X44" s="137"/>
      <c r="Y44" s="138"/>
      <c r="Z44" s="138"/>
      <c r="AE44" s="137"/>
      <c r="AF44" s="138"/>
      <c r="AG44" s="138"/>
      <c r="AI44" s="145"/>
      <c r="AJ44" s="145"/>
      <c r="AK44" s="1"/>
      <c r="AR44" s="137"/>
      <c r="AS44" s="138"/>
      <c r="AT44" s="138"/>
      <c r="AV44" s="137"/>
      <c r="AW44" s="138"/>
      <c r="AX44" s="138"/>
      <c r="AZ44" s="137"/>
      <c r="BA44" s="138"/>
      <c r="BB44" s="138"/>
    </row>
    <row r="45" spans="1:54" s="139" customFormat="1" x14ac:dyDescent="0.2">
      <c r="A45" s="147"/>
      <c r="B45" s="120"/>
      <c r="C45" s="138"/>
      <c r="D45" s="138"/>
      <c r="E45" s="142"/>
      <c r="F45" s="143"/>
      <c r="G45" s="150"/>
      <c r="H45" s="138"/>
      <c r="I45" s="138"/>
      <c r="J45" s="1"/>
      <c r="K45" s="151"/>
      <c r="L45" s="144"/>
      <c r="M45" s="1"/>
      <c r="N45" s="132"/>
      <c r="O45" s="132"/>
      <c r="P45" s="136"/>
      <c r="Q45" s="145"/>
      <c r="R45" s="1"/>
      <c r="S45" s="136"/>
      <c r="T45" s="131"/>
      <c r="U45" s="1"/>
      <c r="V45" s="132"/>
      <c r="W45" s="132"/>
      <c r="X45" s="137"/>
      <c r="Y45" s="138"/>
      <c r="Z45" s="138"/>
      <c r="AE45" s="137"/>
      <c r="AF45" s="138"/>
      <c r="AG45" s="138"/>
      <c r="AI45" s="145"/>
      <c r="AJ45" s="145"/>
      <c r="AK45" s="1"/>
      <c r="AR45" s="137"/>
      <c r="AS45" s="138"/>
      <c r="AT45" s="138"/>
      <c r="AV45" s="137"/>
      <c r="AW45" s="138"/>
      <c r="AX45" s="138"/>
      <c r="AZ45" s="137"/>
      <c r="BA45" s="138"/>
      <c r="BB45" s="138"/>
    </row>
    <row r="46" spans="1:54" s="139" customFormat="1" x14ac:dyDescent="0.2">
      <c r="A46" s="147"/>
      <c r="B46" s="120"/>
      <c r="C46" s="138"/>
      <c r="D46" s="138"/>
      <c r="E46" s="142"/>
      <c r="F46" s="143"/>
      <c r="G46" s="150"/>
      <c r="H46" s="138"/>
      <c r="I46" s="138"/>
      <c r="J46" s="1"/>
      <c r="K46" s="151"/>
      <c r="L46" s="144"/>
      <c r="M46" s="1"/>
      <c r="N46" s="132"/>
      <c r="O46" s="132"/>
      <c r="P46" s="136"/>
      <c r="Q46" s="145"/>
      <c r="R46" s="1"/>
      <c r="S46" s="136"/>
      <c r="T46" s="131"/>
      <c r="U46" s="1"/>
      <c r="V46" s="132"/>
      <c r="W46" s="132"/>
      <c r="X46" s="137"/>
      <c r="Y46" s="138"/>
      <c r="Z46" s="138"/>
      <c r="AE46" s="137"/>
      <c r="AF46" s="138"/>
      <c r="AG46" s="138"/>
      <c r="AI46" s="145"/>
      <c r="AJ46" s="145"/>
      <c r="AK46" s="1"/>
      <c r="AR46" s="137"/>
      <c r="AS46" s="138"/>
      <c r="AT46" s="138"/>
      <c r="AV46" s="137"/>
      <c r="AW46" s="138"/>
      <c r="AX46" s="138"/>
      <c r="AZ46" s="137"/>
      <c r="BA46" s="138"/>
      <c r="BB46" s="138"/>
    </row>
    <row r="47" spans="1:54" s="139" customFormat="1" x14ac:dyDescent="0.2">
      <c r="A47" s="147"/>
      <c r="B47" s="120"/>
      <c r="C47" s="138"/>
      <c r="D47" s="138"/>
      <c r="E47" s="142"/>
      <c r="F47" s="143"/>
      <c r="G47" s="150"/>
      <c r="H47" s="138"/>
      <c r="I47" s="138"/>
      <c r="J47" s="1"/>
      <c r="K47" s="151"/>
      <c r="L47" s="144"/>
      <c r="M47" s="1"/>
      <c r="N47" s="132"/>
      <c r="O47" s="132"/>
      <c r="P47" s="136"/>
      <c r="Q47" s="145"/>
      <c r="R47" s="1"/>
      <c r="S47" s="136"/>
      <c r="T47" s="131"/>
      <c r="U47" s="1"/>
      <c r="V47" s="132"/>
      <c r="W47" s="132"/>
      <c r="X47" s="137"/>
      <c r="Y47" s="138"/>
      <c r="Z47" s="138"/>
      <c r="AE47" s="137"/>
      <c r="AF47" s="138"/>
      <c r="AG47" s="138"/>
      <c r="AI47" s="145"/>
      <c r="AJ47" s="145"/>
      <c r="AK47" s="1"/>
      <c r="AR47" s="137"/>
      <c r="AS47" s="138"/>
      <c r="AT47" s="138"/>
      <c r="AV47" s="137"/>
      <c r="AW47" s="138"/>
      <c r="AX47" s="138"/>
      <c r="AZ47" s="137"/>
      <c r="BA47" s="138"/>
      <c r="BB47" s="138"/>
    </row>
    <row r="48" spans="1:54" s="139" customFormat="1" x14ac:dyDescent="0.2">
      <c r="A48" s="147"/>
      <c r="B48" s="120"/>
      <c r="C48" s="138"/>
      <c r="D48" s="138"/>
      <c r="E48" s="142"/>
      <c r="F48" s="143"/>
      <c r="G48" s="150"/>
      <c r="H48" s="138"/>
      <c r="I48" s="138"/>
      <c r="J48" s="1"/>
      <c r="K48" s="151"/>
      <c r="L48" s="144"/>
      <c r="M48" s="1"/>
      <c r="N48" s="132"/>
      <c r="O48" s="132"/>
      <c r="P48" s="136"/>
      <c r="Q48" s="145"/>
      <c r="R48" s="1"/>
      <c r="S48" s="136"/>
      <c r="T48" s="131"/>
      <c r="U48" s="1"/>
      <c r="V48" s="132"/>
      <c r="W48" s="132"/>
      <c r="X48" s="137"/>
      <c r="Y48" s="138"/>
      <c r="Z48" s="138"/>
      <c r="AE48" s="137"/>
      <c r="AF48" s="138"/>
      <c r="AG48" s="138"/>
      <c r="AI48" s="145"/>
      <c r="AJ48" s="145"/>
      <c r="AK48" s="1"/>
      <c r="AR48" s="137"/>
      <c r="AS48" s="138"/>
      <c r="AT48" s="138"/>
      <c r="AV48" s="137"/>
      <c r="AW48" s="138"/>
      <c r="AX48" s="138"/>
      <c r="AZ48" s="137"/>
      <c r="BA48" s="138"/>
      <c r="BB48" s="138"/>
    </row>
    <row r="49" spans="1:54" s="139" customFormat="1" x14ac:dyDescent="0.2">
      <c r="A49" s="147"/>
      <c r="B49" s="120"/>
      <c r="C49" s="138"/>
      <c r="D49" s="138"/>
      <c r="E49" s="142"/>
      <c r="F49" s="143"/>
      <c r="G49" s="150"/>
      <c r="H49" s="138"/>
      <c r="I49" s="138"/>
      <c r="J49" s="1"/>
      <c r="K49" s="154"/>
      <c r="L49" s="144"/>
      <c r="M49" s="1"/>
      <c r="N49" s="132"/>
      <c r="O49" s="132"/>
      <c r="P49" s="136"/>
      <c r="Q49" s="145"/>
      <c r="R49" s="1"/>
      <c r="S49" s="136"/>
      <c r="T49" s="131"/>
      <c r="U49" s="1"/>
      <c r="V49" s="132"/>
      <c r="W49" s="132"/>
      <c r="X49" s="137"/>
      <c r="Y49" s="138"/>
      <c r="Z49" s="138"/>
      <c r="AE49" s="137"/>
      <c r="AF49" s="138"/>
      <c r="AG49" s="138"/>
      <c r="AI49" s="145"/>
      <c r="AJ49" s="145"/>
      <c r="AK49" s="1"/>
      <c r="AR49" s="137"/>
      <c r="AS49" s="138"/>
      <c r="AT49" s="138"/>
      <c r="AV49" s="137"/>
      <c r="AW49" s="138"/>
      <c r="AX49" s="138"/>
      <c r="AZ49" s="137"/>
      <c r="BA49" s="138"/>
      <c r="BB49" s="138"/>
    </row>
    <row r="50" spans="1:54" s="139" customFormat="1" x14ac:dyDescent="0.2">
      <c r="A50" s="147"/>
      <c r="B50" s="120"/>
      <c r="C50" s="138"/>
      <c r="D50" s="138"/>
      <c r="E50" s="142"/>
      <c r="F50" s="143"/>
      <c r="G50" s="150"/>
      <c r="H50" s="138"/>
      <c r="I50" s="138"/>
      <c r="J50" s="1"/>
      <c r="K50" s="154"/>
      <c r="L50" s="144"/>
      <c r="M50" s="1"/>
      <c r="N50" s="132"/>
      <c r="O50" s="132"/>
      <c r="P50" s="136"/>
      <c r="Q50" s="145"/>
      <c r="R50" s="1"/>
      <c r="S50" s="136"/>
      <c r="T50" s="131"/>
      <c r="U50" s="1"/>
      <c r="V50" s="132"/>
      <c r="W50" s="132"/>
      <c r="X50" s="137"/>
      <c r="Y50" s="138"/>
      <c r="Z50" s="138"/>
      <c r="AE50" s="137"/>
      <c r="AF50" s="138"/>
      <c r="AG50" s="138"/>
      <c r="AI50" s="145"/>
      <c r="AJ50" s="145"/>
      <c r="AK50" s="1"/>
      <c r="AR50" s="137"/>
      <c r="AS50" s="138"/>
      <c r="AT50" s="138"/>
      <c r="AV50" s="137"/>
      <c r="AW50" s="138"/>
      <c r="AX50" s="138"/>
      <c r="AZ50" s="137"/>
      <c r="BA50" s="138"/>
      <c r="BB50" s="138"/>
    </row>
    <row r="51" spans="1:54" s="139" customFormat="1" x14ac:dyDescent="0.2">
      <c r="A51" s="147"/>
      <c r="B51" s="120"/>
      <c r="C51" s="138"/>
      <c r="D51" s="138"/>
      <c r="E51" s="142"/>
      <c r="F51" s="143"/>
      <c r="G51" s="150"/>
      <c r="H51" s="138"/>
      <c r="I51" s="138"/>
      <c r="J51" s="1"/>
      <c r="K51" s="151"/>
      <c r="L51" s="144"/>
      <c r="M51" s="1"/>
      <c r="N51" s="132"/>
      <c r="O51" s="132"/>
      <c r="P51" s="136"/>
      <c r="Q51" s="145"/>
      <c r="R51" s="1"/>
      <c r="S51" s="136"/>
      <c r="T51" s="131"/>
      <c r="U51" s="1"/>
      <c r="V51" s="132"/>
      <c r="W51" s="132"/>
      <c r="X51" s="137"/>
      <c r="Y51" s="138"/>
      <c r="Z51" s="138"/>
      <c r="AE51" s="137"/>
      <c r="AF51" s="138"/>
      <c r="AG51" s="138"/>
      <c r="AI51" s="145"/>
      <c r="AJ51" s="145"/>
      <c r="AK51" s="1"/>
      <c r="AR51" s="137"/>
      <c r="AS51" s="138"/>
      <c r="AT51" s="138"/>
      <c r="AV51" s="137"/>
      <c r="AW51" s="138"/>
      <c r="AX51" s="138"/>
      <c r="AZ51" s="137"/>
      <c r="BA51" s="138"/>
      <c r="BB51" s="138"/>
    </row>
    <row r="52" spans="1:54" s="139" customFormat="1" x14ac:dyDescent="0.2">
      <c r="A52" s="147"/>
      <c r="B52" s="120"/>
      <c r="C52" s="138"/>
      <c r="D52" s="138"/>
      <c r="E52" s="142"/>
      <c r="F52" s="143"/>
      <c r="G52" s="150"/>
      <c r="H52" s="138"/>
      <c r="I52" s="138"/>
      <c r="J52" s="1"/>
      <c r="K52" s="151"/>
      <c r="L52" s="144"/>
      <c r="M52" s="1"/>
      <c r="N52" s="132"/>
      <c r="O52" s="132"/>
      <c r="P52" s="136"/>
      <c r="Q52" s="145"/>
      <c r="R52" s="1"/>
      <c r="S52" s="136"/>
      <c r="T52" s="131"/>
      <c r="U52" s="1"/>
      <c r="V52" s="132"/>
      <c r="W52" s="132"/>
      <c r="X52" s="137"/>
      <c r="Y52" s="138"/>
      <c r="Z52" s="138"/>
      <c r="AE52" s="137"/>
      <c r="AF52" s="138"/>
      <c r="AG52" s="138"/>
      <c r="AI52" s="145"/>
      <c r="AJ52" s="145"/>
      <c r="AK52" s="1"/>
      <c r="AR52" s="137"/>
      <c r="AS52" s="138"/>
      <c r="AT52" s="138"/>
      <c r="AV52" s="137"/>
      <c r="AW52" s="138"/>
      <c r="AX52" s="138"/>
      <c r="AZ52" s="137"/>
      <c r="BA52" s="138"/>
      <c r="BB52" s="138"/>
    </row>
    <row r="53" spans="1:54" s="139" customFormat="1" x14ac:dyDescent="0.2">
      <c r="A53" s="147"/>
      <c r="B53" s="120"/>
      <c r="C53" s="138"/>
      <c r="D53" s="138"/>
      <c r="E53" s="142"/>
      <c r="F53" s="143"/>
      <c r="G53" s="150"/>
      <c r="H53" s="138"/>
      <c r="I53" s="138"/>
      <c r="J53" s="1"/>
      <c r="K53" s="151"/>
      <c r="L53" s="144"/>
      <c r="M53" s="1"/>
      <c r="N53" s="132"/>
      <c r="O53" s="132"/>
      <c r="P53" s="136"/>
      <c r="Q53" s="145"/>
      <c r="R53" s="1"/>
      <c r="S53" s="136"/>
      <c r="T53" s="131"/>
      <c r="U53" s="1"/>
      <c r="V53" s="132"/>
      <c r="W53" s="132"/>
      <c r="X53" s="137"/>
      <c r="Y53" s="138"/>
      <c r="Z53" s="138"/>
      <c r="AE53" s="137"/>
      <c r="AF53" s="138"/>
      <c r="AG53" s="138"/>
      <c r="AI53" s="145"/>
      <c r="AJ53" s="145"/>
      <c r="AK53" s="1"/>
      <c r="AR53" s="137"/>
      <c r="AS53" s="138"/>
      <c r="AT53" s="138"/>
      <c r="AV53" s="137"/>
      <c r="AW53" s="138"/>
      <c r="AX53" s="138"/>
      <c r="AZ53" s="137"/>
      <c r="BA53" s="138"/>
      <c r="BB53" s="138"/>
    </row>
    <row r="54" spans="1:54" s="139" customFormat="1" x14ac:dyDescent="0.2">
      <c r="A54" s="147"/>
      <c r="B54" s="120"/>
      <c r="C54" s="138"/>
      <c r="D54" s="138"/>
      <c r="E54" s="142"/>
      <c r="F54" s="143"/>
      <c r="G54" s="150"/>
      <c r="H54" s="138"/>
      <c r="I54" s="138"/>
      <c r="J54" s="1"/>
      <c r="K54" s="155"/>
      <c r="L54" s="144"/>
      <c r="M54" s="1"/>
      <c r="N54" s="132"/>
      <c r="O54" s="132"/>
      <c r="P54" s="136"/>
      <c r="Q54" s="145"/>
      <c r="R54" s="1"/>
      <c r="S54" s="136"/>
      <c r="T54" s="131"/>
      <c r="U54" s="1"/>
      <c r="V54" s="132"/>
      <c r="W54" s="132"/>
      <c r="X54" s="137"/>
      <c r="Y54" s="138"/>
      <c r="Z54" s="138"/>
      <c r="AE54" s="137"/>
      <c r="AF54" s="138"/>
      <c r="AG54" s="138"/>
      <c r="AI54" s="145"/>
      <c r="AJ54" s="145"/>
      <c r="AK54" s="1"/>
      <c r="AR54" s="137"/>
      <c r="AS54" s="138"/>
      <c r="AT54" s="138"/>
      <c r="AV54" s="137"/>
      <c r="AW54" s="138"/>
      <c r="AX54" s="138"/>
      <c r="AZ54" s="137"/>
      <c r="BA54" s="138"/>
      <c r="BB54" s="138"/>
    </row>
    <row r="55" spans="1:54" s="139" customFormat="1" x14ac:dyDescent="0.2">
      <c r="A55" s="147"/>
      <c r="B55" s="120"/>
      <c r="C55" s="138"/>
      <c r="D55" s="138"/>
      <c r="E55" s="142"/>
      <c r="F55" s="143"/>
      <c r="G55" s="150"/>
      <c r="H55" s="138"/>
      <c r="I55" s="138"/>
      <c r="J55" s="1"/>
      <c r="K55" s="155"/>
      <c r="L55" s="144"/>
      <c r="M55" s="1"/>
      <c r="N55" s="132"/>
      <c r="O55" s="132"/>
      <c r="P55" s="136"/>
      <c r="Q55" s="145"/>
      <c r="R55" s="1"/>
      <c r="S55" s="136"/>
      <c r="T55" s="131"/>
      <c r="U55" s="1"/>
      <c r="V55" s="132"/>
      <c r="W55" s="132"/>
      <c r="X55" s="137"/>
      <c r="Y55" s="138"/>
      <c r="Z55" s="138"/>
      <c r="AE55" s="137"/>
      <c r="AF55" s="138"/>
      <c r="AG55" s="138"/>
      <c r="AI55" s="145"/>
      <c r="AJ55" s="145"/>
      <c r="AK55" s="1"/>
      <c r="AR55" s="137"/>
      <c r="AS55" s="138"/>
      <c r="AT55" s="138"/>
      <c r="AV55" s="137"/>
      <c r="AW55" s="138"/>
      <c r="AX55" s="138"/>
      <c r="AZ55" s="137"/>
      <c r="BA55" s="138"/>
      <c r="BB55" s="138"/>
    </row>
    <row r="56" spans="1:54" s="139" customFormat="1" x14ac:dyDescent="0.2">
      <c r="A56" s="147"/>
      <c r="B56" s="120"/>
      <c r="C56" s="138"/>
      <c r="D56" s="138"/>
      <c r="E56" s="142"/>
      <c r="F56" s="143"/>
      <c r="G56" s="150"/>
      <c r="H56" s="138"/>
      <c r="I56" s="138"/>
      <c r="J56" s="1"/>
      <c r="K56" s="151"/>
      <c r="L56" s="144"/>
      <c r="M56" s="1"/>
      <c r="N56" s="132"/>
      <c r="O56" s="132"/>
      <c r="P56" s="136"/>
      <c r="Q56" s="145"/>
      <c r="R56" s="1"/>
      <c r="S56" s="136"/>
      <c r="T56" s="131"/>
      <c r="U56" s="1"/>
      <c r="V56" s="132"/>
      <c r="W56" s="132"/>
      <c r="X56" s="137"/>
      <c r="Y56" s="138"/>
      <c r="Z56" s="138"/>
      <c r="AE56" s="137"/>
      <c r="AF56" s="138"/>
      <c r="AG56" s="138"/>
      <c r="AI56" s="145"/>
      <c r="AJ56" s="145"/>
      <c r="AK56" s="1"/>
      <c r="AR56" s="137"/>
      <c r="AS56" s="138"/>
      <c r="AT56" s="138"/>
      <c r="AV56" s="137"/>
      <c r="AW56" s="138"/>
      <c r="AX56" s="138"/>
      <c r="AZ56" s="137"/>
      <c r="BA56" s="138"/>
      <c r="BB56" s="138"/>
    </row>
    <row r="57" spans="1:54" s="139" customFormat="1" x14ac:dyDescent="0.2">
      <c r="A57" s="147"/>
      <c r="B57" s="120"/>
      <c r="C57" s="138"/>
      <c r="D57" s="138"/>
      <c r="E57" s="142"/>
      <c r="F57" s="143"/>
      <c r="G57" s="150"/>
      <c r="H57" s="138"/>
      <c r="I57" s="138"/>
      <c r="J57" s="1"/>
      <c r="K57" s="155"/>
      <c r="L57" s="144"/>
      <c r="M57" s="1"/>
      <c r="N57" s="132"/>
      <c r="O57" s="132"/>
      <c r="P57" s="136"/>
      <c r="Q57" s="145"/>
      <c r="R57" s="1"/>
      <c r="S57" s="136"/>
      <c r="T57" s="131"/>
      <c r="U57" s="1"/>
      <c r="V57" s="132"/>
      <c r="W57" s="132"/>
      <c r="X57" s="137"/>
      <c r="Y57" s="138"/>
      <c r="Z57" s="138"/>
      <c r="AE57" s="137"/>
      <c r="AF57" s="138"/>
      <c r="AG57" s="138"/>
      <c r="AI57" s="145"/>
      <c r="AJ57" s="145"/>
      <c r="AK57" s="1"/>
      <c r="AR57" s="137"/>
      <c r="AS57" s="138"/>
      <c r="AT57" s="138"/>
      <c r="AV57" s="137"/>
      <c r="AW57" s="138"/>
      <c r="AX57" s="138"/>
      <c r="AZ57" s="137"/>
      <c r="BA57" s="138"/>
      <c r="BB57" s="138"/>
    </row>
    <row r="58" spans="1:54" s="139" customFormat="1" x14ac:dyDescent="0.2">
      <c r="A58" s="147"/>
      <c r="B58" s="120"/>
      <c r="C58" s="138"/>
      <c r="D58" s="138"/>
      <c r="E58" s="142"/>
      <c r="F58" s="143"/>
      <c r="G58" s="150"/>
      <c r="H58" s="138"/>
      <c r="I58" s="138"/>
      <c r="J58" s="1"/>
      <c r="K58" s="155"/>
      <c r="L58" s="144"/>
      <c r="M58" s="1"/>
      <c r="N58" s="132"/>
      <c r="O58" s="132"/>
      <c r="P58" s="136"/>
      <c r="Q58" s="145"/>
      <c r="R58" s="1"/>
      <c r="S58" s="136"/>
      <c r="T58" s="131"/>
      <c r="U58" s="1"/>
      <c r="V58" s="132"/>
      <c r="W58" s="132"/>
      <c r="X58" s="137"/>
      <c r="Y58" s="138"/>
      <c r="Z58" s="138"/>
      <c r="AE58" s="137"/>
      <c r="AF58" s="138"/>
      <c r="AG58" s="138"/>
      <c r="AI58" s="145"/>
      <c r="AJ58" s="145"/>
      <c r="AK58" s="1"/>
      <c r="AR58" s="137"/>
      <c r="AS58" s="138"/>
      <c r="AT58" s="138"/>
      <c r="AV58" s="137"/>
      <c r="AW58" s="138"/>
      <c r="AX58" s="138"/>
      <c r="AZ58" s="137"/>
      <c r="BA58" s="138"/>
      <c r="BB58" s="138"/>
    </row>
    <row r="59" spans="1:54" x14ac:dyDescent="0.2">
      <c r="K59" s="99"/>
      <c r="N59" s="32"/>
      <c r="O59" s="32"/>
      <c r="V59" s="32"/>
      <c r="W59" s="32"/>
      <c r="AE59" s="28"/>
      <c r="AF59" s="29"/>
      <c r="AG59" s="29"/>
      <c r="AI59" s="34"/>
      <c r="AJ59" s="34"/>
      <c r="AK59" s="30"/>
      <c r="AR59" s="28"/>
      <c r="AS59" s="29"/>
      <c r="AT59" s="29"/>
      <c r="AV59" s="28"/>
      <c r="AW59" s="29"/>
      <c r="AX59" s="29"/>
      <c r="AZ59" s="28"/>
      <c r="BA59" s="29"/>
      <c r="BB59" s="29"/>
    </row>
    <row r="60" spans="1:54" x14ac:dyDescent="0.2">
      <c r="K60" s="102"/>
      <c r="N60" s="32"/>
      <c r="O60" s="32"/>
      <c r="V60" s="32"/>
      <c r="W60" s="32"/>
      <c r="AE60" s="28"/>
      <c r="AF60" s="29"/>
      <c r="AG60" s="29"/>
      <c r="AI60" s="34"/>
      <c r="AJ60" s="34"/>
      <c r="AK60" s="30"/>
      <c r="AR60" s="28"/>
      <c r="AS60" s="29"/>
      <c r="AT60" s="29"/>
      <c r="AV60" s="28"/>
      <c r="AW60" s="29"/>
      <c r="AX60" s="29"/>
      <c r="AZ60" s="28"/>
      <c r="BA60" s="29"/>
      <c r="BB60" s="29"/>
    </row>
    <row r="61" spans="1:54" x14ac:dyDescent="0.2">
      <c r="K61" s="99"/>
      <c r="N61" s="32"/>
      <c r="O61" s="32"/>
      <c r="V61" s="32"/>
      <c r="W61" s="32"/>
      <c r="AE61" s="28"/>
      <c r="AF61" s="29"/>
      <c r="AG61" s="29"/>
      <c r="AI61" s="34"/>
      <c r="AJ61" s="34"/>
      <c r="AK61" s="30"/>
      <c r="AR61" s="28"/>
      <c r="AS61" s="29"/>
      <c r="AT61" s="29"/>
      <c r="AV61" s="28"/>
      <c r="AW61" s="29"/>
      <c r="AX61" s="29"/>
      <c r="AZ61" s="28"/>
      <c r="BA61" s="29"/>
      <c r="BB61" s="29"/>
    </row>
    <row r="62" spans="1:54" x14ac:dyDescent="0.2">
      <c r="K62" s="99"/>
      <c r="N62" s="32"/>
      <c r="O62" s="32"/>
      <c r="V62" s="32"/>
      <c r="W62" s="32"/>
      <c r="AE62" s="28"/>
      <c r="AF62" s="29"/>
      <c r="AG62" s="29"/>
      <c r="AI62" s="34"/>
      <c r="AJ62" s="34"/>
      <c r="AK62" s="30"/>
      <c r="AR62" s="28"/>
      <c r="AS62" s="29"/>
      <c r="AT62" s="29"/>
      <c r="AV62" s="28"/>
      <c r="AW62" s="29"/>
      <c r="AX62" s="29"/>
      <c r="AZ62" s="28"/>
      <c r="BA62" s="29"/>
      <c r="BB62" s="29"/>
    </row>
    <row r="63" spans="1:54" x14ac:dyDescent="0.2">
      <c r="K63" s="99"/>
      <c r="N63" s="32"/>
      <c r="O63" s="32"/>
      <c r="V63" s="32"/>
      <c r="W63" s="32"/>
      <c r="AE63" s="28"/>
      <c r="AF63" s="29"/>
      <c r="AG63" s="29"/>
      <c r="AI63" s="34"/>
      <c r="AJ63" s="34"/>
      <c r="AK63" s="30"/>
      <c r="AR63" s="28"/>
      <c r="AS63" s="29"/>
      <c r="AT63" s="29"/>
      <c r="AV63" s="28"/>
      <c r="AW63" s="29"/>
      <c r="AX63" s="29"/>
      <c r="AZ63" s="28"/>
      <c r="BA63" s="29"/>
      <c r="BB63" s="29"/>
    </row>
    <row r="64" spans="1:54" x14ac:dyDescent="0.2">
      <c r="K64" s="99"/>
      <c r="N64" s="32"/>
      <c r="O64" s="32"/>
      <c r="V64" s="32"/>
      <c r="W64" s="32"/>
      <c r="AE64" s="28"/>
      <c r="AF64" s="29"/>
      <c r="AG64" s="29"/>
      <c r="AI64" s="34"/>
      <c r="AJ64" s="34"/>
      <c r="AK64" s="30"/>
      <c r="AR64" s="28"/>
      <c r="AS64" s="29"/>
      <c r="AT64" s="29"/>
      <c r="AV64" s="28"/>
      <c r="AW64" s="29"/>
      <c r="AX64" s="29"/>
      <c r="AZ64" s="28"/>
      <c r="BA64" s="29"/>
      <c r="BB64" s="29"/>
    </row>
    <row r="65" spans="11:54" x14ac:dyDescent="0.2">
      <c r="K65" s="99"/>
      <c r="N65" s="32"/>
      <c r="O65" s="32"/>
      <c r="V65" s="32"/>
      <c r="W65" s="32"/>
      <c r="AE65" s="28"/>
      <c r="AF65" s="29"/>
      <c r="AG65" s="29"/>
      <c r="AI65" s="34"/>
      <c r="AJ65" s="34"/>
      <c r="AK65" s="30"/>
      <c r="AR65" s="28"/>
      <c r="AS65" s="29"/>
      <c r="AT65" s="29"/>
      <c r="AV65" s="28"/>
      <c r="AW65" s="29"/>
      <c r="AX65" s="29"/>
      <c r="AZ65" s="28"/>
      <c r="BA65" s="29"/>
      <c r="BB65" s="29"/>
    </row>
    <row r="66" spans="11:54" x14ac:dyDescent="0.2">
      <c r="K66" s="117"/>
      <c r="N66" s="32"/>
      <c r="O66" s="32"/>
      <c r="V66" s="32"/>
      <c r="W66" s="32"/>
      <c r="AE66" s="28"/>
      <c r="AF66" s="29"/>
      <c r="AG66" s="29"/>
      <c r="AI66" s="34"/>
      <c r="AJ66" s="34"/>
      <c r="AK66" s="30"/>
      <c r="AR66" s="28"/>
      <c r="AS66" s="29"/>
      <c r="AT66" s="29"/>
      <c r="AV66" s="28"/>
      <c r="AW66" s="29"/>
      <c r="AX66" s="29"/>
      <c r="AZ66" s="28"/>
      <c r="BA66" s="29"/>
      <c r="BB66" s="29"/>
    </row>
    <row r="67" spans="11:54" x14ac:dyDescent="0.2">
      <c r="K67" s="99"/>
      <c r="N67" s="32"/>
      <c r="O67" s="32"/>
      <c r="V67" s="32"/>
      <c r="W67" s="32"/>
      <c r="AE67" s="28"/>
      <c r="AF67" s="29"/>
      <c r="AG67" s="29"/>
      <c r="AI67" s="34"/>
      <c r="AJ67" s="34"/>
      <c r="AK67" s="30"/>
      <c r="AR67" s="28"/>
      <c r="AS67" s="29"/>
      <c r="AT67" s="29"/>
      <c r="AV67" s="28"/>
      <c r="AW67" s="29"/>
      <c r="AX67" s="29"/>
      <c r="AZ67" s="28"/>
      <c r="BA67" s="29"/>
      <c r="BB67" s="29"/>
    </row>
    <row r="68" spans="11:54" x14ac:dyDescent="0.2">
      <c r="K68" s="99"/>
      <c r="N68" s="32"/>
      <c r="O68" s="32"/>
      <c r="V68" s="32"/>
      <c r="W68" s="32"/>
      <c r="AE68" s="28"/>
      <c r="AF68" s="29"/>
      <c r="AG68" s="29"/>
      <c r="AI68" s="34"/>
      <c r="AJ68" s="34"/>
      <c r="AK68" s="30"/>
      <c r="AR68" s="28"/>
      <c r="AS68" s="29"/>
      <c r="AT68" s="29"/>
      <c r="AV68" s="28"/>
      <c r="AW68" s="29"/>
      <c r="AX68" s="29"/>
      <c r="AZ68" s="28"/>
      <c r="BA68" s="29"/>
      <c r="BB68" s="29"/>
    </row>
    <row r="69" spans="11:54" x14ac:dyDescent="0.2">
      <c r="K69" s="118"/>
      <c r="N69" s="32"/>
      <c r="O69" s="32"/>
      <c r="V69" s="32"/>
      <c r="W69" s="32"/>
      <c r="AE69" s="28"/>
      <c r="AF69" s="29"/>
      <c r="AG69" s="29"/>
      <c r="AI69" s="34"/>
      <c r="AJ69" s="34"/>
      <c r="AK69" s="30"/>
      <c r="AR69" s="28"/>
      <c r="AS69" s="29"/>
      <c r="AT69" s="29"/>
      <c r="AV69" s="28"/>
      <c r="AW69" s="29"/>
      <c r="AX69" s="29"/>
      <c r="AZ69" s="28"/>
      <c r="BA69" s="29"/>
      <c r="BB69" s="29"/>
    </row>
    <row r="70" spans="11:54" x14ac:dyDescent="0.2">
      <c r="K70" s="117"/>
      <c r="N70" s="32"/>
      <c r="O70" s="32"/>
      <c r="V70" s="32"/>
      <c r="W70" s="32"/>
      <c r="AE70" s="28"/>
      <c r="AF70" s="29"/>
      <c r="AG70" s="29"/>
      <c r="AI70" s="34"/>
      <c r="AJ70" s="34"/>
      <c r="AK70" s="30"/>
      <c r="AR70" s="28"/>
      <c r="AS70" s="29"/>
      <c r="AT70" s="29"/>
      <c r="AV70" s="28"/>
      <c r="AW70" s="29"/>
      <c r="AX70" s="29"/>
      <c r="AZ70" s="28"/>
      <c r="BA70" s="29"/>
      <c r="BB70" s="29"/>
    </row>
    <row r="71" spans="11:54" x14ac:dyDescent="0.2">
      <c r="K71" s="99"/>
      <c r="N71" s="32"/>
      <c r="O71" s="32"/>
      <c r="V71" s="32"/>
      <c r="W71" s="32"/>
      <c r="AE71" s="28"/>
      <c r="AF71" s="29"/>
      <c r="AG71" s="29"/>
      <c r="AI71" s="34"/>
      <c r="AJ71" s="34"/>
      <c r="AK71" s="30"/>
      <c r="AR71" s="28"/>
      <c r="AS71" s="29"/>
      <c r="AT71" s="29"/>
      <c r="AV71" s="28"/>
      <c r="AW71" s="29"/>
      <c r="AX71" s="29"/>
      <c r="AZ71" s="28"/>
      <c r="BA71" s="29"/>
      <c r="BB71" s="29"/>
    </row>
    <row r="72" spans="11:54" x14ac:dyDescent="0.2">
      <c r="K72" s="99"/>
      <c r="N72" s="32"/>
      <c r="O72" s="32"/>
      <c r="V72" s="32"/>
      <c r="W72" s="32"/>
      <c r="AE72" s="28"/>
      <c r="AF72" s="29"/>
      <c r="AG72" s="29"/>
      <c r="AI72" s="34"/>
      <c r="AJ72" s="34"/>
      <c r="AK72" s="30"/>
      <c r="AR72" s="28"/>
      <c r="AS72" s="29"/>
      <c r="AT72" s="29"/>
      <c r="AV72" s="28"/>
      <c r="AW72" s="29"/>
      <c r="AX72" s="29"/>
      <c r="AZ72" s="28"/>
      <c r="BA72" s="29"/>
      <c r="BB72" s="29"/>
    </row>
    <row r="73" spans="11:54" x14ac:dyDescent="0.2">
      <c r="K73" s="99"/>
      <c r="N73" s="32"/>
      <c r="O73" s="32"/>
      <c r="V73" s="32"/>
      <c r="W73" s="32"/>
      <c r="AE73" s="28"/>
      <c r="AF73" s="29"/>
      <c r="AG73" s="29"/>
      <c r="AI73" s="34"/>
      <c r="AJ73" s="34"/>
      <c r="AK73" s="30"/>
      <c r="AR73" s="28"/>
      <c r="AS73" s="29"/>
      <c r="AT73" s="29"/>
      <c r="AV73" s="28"/>
      <c r="AW73" s="29"/>
      <c r="AX73" s="29"/>
      <c r="AZ73" s="28"/>
      <c r="BA73" s="29"/>
      <c r="BB73" s="29"/>
    </row>
    <row r="74" spans="11:54" x14ac:dyDescent="0.2">
      <c r="K74" s="99"/>
      <c r="N74" s="32"/>
      <c r="O74" s="32"/>
      <c r="V74" s="32"/>
      <c r="W74" s="32"/>
      <c r="AE74" s="28"/>
      <c r="AF74" s="29"/>
      <c r="AG74" s="29"/>
      <c r="AI74" s="34"/>
      <c r="AJ74" s="34"/>
      <c r="AK74" s="30"/>
      <c r="AR74" s="28"/>
      <c r="AS74" s="29"/>
      <c r="AT74" s="29"/>
      <c r="AV74" s="28"/>
      <c r="AW74" s="29"/>
      <c r="AX74" s="29"/>
      <c r="AZ74" s="28"/>
      <c r="BA74" s="29"/>
      <c r="BB74" s="29"/>
    </row>
    <row r="75" spans="11:54" x14ac:dyDescent="0.2">
      <c r="K75" s="99"/>
      <c r="N75" s="32"/>
      <c r="O75" s="32"/>
      <c r="V75" s="32"/>
      <c r="W75" s="32"/>
      <c r="AE75" s="28"/>
      <c r="AF75" s="29"/>
      <c r="AG75" s="29"/>
      <c r="AI75" s="34"/>
      <c r="AJ75" s="34"/>
      <c r="AK75" s="30"/>
      <c r="AR75" s="28"/>
      <c r="AS75" s="29"/>
      <c r="AT75" s="29"/>
      <c r="AV75" s="28"/>
      <c r="AW75" s="29"/>
      <c r="AX75" s="29"/>
      <c r="AZ75" s="28"/>
      <c r="BA75" s="29"/>
      <c r="BB75" s="29"/>
    </row>
    <row r="76" spans="11:54" x14ac:dyDescent="0.2">
      <c r="K76" s="99"/>
      <c r="N76" s="32"/>
      <c r="O76" s="32"/>
      <c r="V76" s="32"/>
      <c r="W76" s="32"/>
      <c r="AE76" s="28"/>
      <c r="AF76" s="29"/>
      <c r="AG76" s="29"/>
      <c r="AI76" s="34"/>
      <c r="AJ76" s="34"/>
      <c r="AK76" s="30"/>
      <c r="AR76" s="28"/>
      <c r="AS76" s="29"/>
      <c r="AT76" s="29"/>
      <c r="AV76" s="28"/>
      <c r="AW76" s="29"/>
      <c r="AX76" s="29"/>
      <c r="AZ76" s="28"/>
      <c r="BA76" s="29"/>
      <c r="BB76" s="29"/>
    </row>
    <row r="77" spans="11:54" x14ac:dyDescent="0.2">
      <c r="K77" s="99"/>
      <c r="N77" s="32"/>
      <c r="O77" s="32"/>
      <c r="V77" s="32"/>
      <c r="W77" s="32"/>
      <c r="AE77" s="28"/>
      <c r="AF77" s="29"/>
      <c r="AG77" s="29"/>
      <c r="AI77" s="34"/>
      <c r="AJ77" s="34"/>
      <c r="AK77" s="30"/>
      <c r="AR77" s="28"/>
      <c r="AS77" s="29"/>
      <c r="AT77" s="29"/>
      <c r="AV77" s="28"/>
      <c r="AW77" s="29"/>
      <c r="AX77" s="29"/>
      <c r="AZ77" s="28"/>
      <c r="BA77" s="29"/>
      <c r="BB77" s="29"/>
    </row>
    <row r="78" spans="11:54" x14ac:dyDescent="0.2">
      <c r="K78" s="99"/>
      <c r="N78" s="32"/>
      <c r="O78" s="32"/>
      <c r="V78" s="32"/>
      <c r="W78" s="32"/>
      <c r="AE78" s="28"/>
      <c r="AF78" s="29"/>
      <c r="AG78" s="29"/>
      <c r="AI78" s="34"/>
      <c r="AJ78" s="34"/>
      <c r="AK78" s="30"/>
      <c r="AR78" s="28"/>
      <c r="AS78" s="29"/>
      <c r="AT78" s="29"/>
      <c r="AV78" s="28"/>
      <c r="AW78" s="29"/>
      <c r="AX78" s="29"/>
      <c r="AZ78" s="28"/>
      <c r="BA78" s="29"/>
      <c r="BB78" s="29"/>
    </row>
    <row r="79" spans="11:54" x14ac:dyDescent="0.2">
      <c r="K79" s="99"/>
      <c r="N79" s="32"/>
      <c r="O79" s="32"/>
      <c r="V79" s="32"/>
      <c r="W79" s="32"/>
      <c r="AE79" s="28"/>
      <c r="AF79" s="29"/>
      <c r="AG79" s="29"/>
      <c r="AI79" s="34"/>
      <c r="AJ79" s="34"/>
      <c r="AK79" s="30"/>
      <c r="AR79" s="28"/>
      <c r="AS79" s="29"/>
      <c r="AT79" s="29"/>
      <c r="AV79" s="28"/>
      <c r="AW79" s="29"/>
      <c r="AX79" s="29"/>
      <c r="AZ79" s="28"/>
      <c r="BA79" s="29"/>
      <c r="BB79" s="29"/>
    </row>
    <row r="80" spans="11:54" x14ac:dyDescent="0.2">
      <c r="K80" s="99"/>
      <c r="N80" s="32"/>
      <c r="O80" s="32"/>
      <c r="V80" s="32"/>
      <c r="W80" s="32"/>
      <c r="AE80" s="28"/>
      <c r="AF80" s="29"/>
      <c r="AG80" s="29"/>
      <c r="AI80" s="34"/>
      <c r="AJ80" s="34"/>
      <c r="AK80" s="30"/>
      <c r="AR80" s="28"/>
      <c r="AS80" s="29"/>
      <c r="AT80" s="29"/>
      <c r="AV80" s="28"/>
      <c r="AW80" s="29"/>
      <c r="AX80" s="29"/>
      <c r="AZ80" s="28"/>
      <c r="BA80" s="29"/>
      <c r="BB80" s="29"/>
    </row>
    <row r="81" spans="11:54" x14ac:dyDescent="0.2">
      <c r="K81" s="102"/>
      <c r="N81" s="32"/>
      <c r="O81" s="32"/>
      <c r="V81" s="32"/>
      <c r="W81" s="32"/>
      <c r="AE81" s="28"/>
      <c r="AF81" s="29"/>
      <c r="AG81" s="29"/>
      <c r="AI81" s="34"/>
      <c r="AJ81" s="34"/>
      <c r="AK81" s="30"/>
      <c r="AR81" s="28"/>
      <c r="AS81" s="29"/>
      <c r="AT81" s="29"/>
      <c r="AV81" s="28"/>
      <c r="AW81" s="29"/>
      <c r="AX81" s="29"/>
      <c r="AZ81" s="28"/>
      <c r="BA81" s="29"/>
      <c r="BB81" s="29"/>
    </row>
    <row r="82" spans="11:54" x14ac:dyDescent="0.2">
      <c r="K82" s="100"/>
      <c r="N82" s="32"/>
      <c r="O82" s="32"/>
      <c r="V82" s="32"/>
      <c r="W82" s="32"/>
      <c r="AE82" s="28"/>
      <c r="AF82" s="29"/>
      <c r="AG82" s="29"/>
      <c r="AI82" s="34"/>
      <c r="AJ82" s="34"/>
      <c r="AK82" s="30"/>
      <c r="AR82" s="28"/>
      <c r="AS82" s="29"/>
      <c r="AT82" s="29"/>
      <c r="AV82" s="28"/>
      <c r="AW82" s="29"/>
      <c r="AX82" s="29"/>
      <c r="AZ82" s="28"/>
      <c r="BA82" s="29"/>
      <c r="BB82" s="29"/>
    </row>
    <row r="83" spans="11:54" x14ac:dyDescent="0.2">
      <c r="K83" s="99"/>
      <c r="N83" s="32"/>
      <c r="O83" s="32"/>
      <c r="V83" s="32"/>
      <c r="W83" s="32"/>
      <c r="AE83" s="28"/>
      <c r="AF83" s="29"/>
      <c r="AG83" s="29"/>
      <c r="AI83" s="34"/>
      <c r="AJ83" s="34"/>
      <c r="AK83" s="30"/>
      <c r="AR83" s="28"/>
      <c r="AS83" s="29"/>
      <c r="AT83" s="29"/>
      <c r="AV83" s="28"/>
      <c r="AW83" s="29"/>
      <c r="AX83" s="29"/>
      <c r="AZ83" s="28"/>
      <c r="BA83" s="29"/>
      <c r="BB83" s="29"/>
    </row>
    <row r="84" spans="11:54" x14ac:dyDescent="0.2">
      <c r="K84" s="102"/>
      <c r="N84" s="32"/>
      <c r="O84" s="32"/>
      <c r="V84" s="32"/>
      <c r="W84" s="32"/>
      <c r="AE84" s="28"/>
      <c r="AF84" s="29"/>
      <c r="AG84" s="29"/>
      <c r="AI84" s="34"/>
      <c r="AJ84" s="34"/>
      <c r="AK84" s="30"/>
      <c r="AR84" s="28"/>
      <c r="AS84" s="29"/>
      <c r="AT84" s="29"/>
      <c r="AV84" s="28"/>
      <c r="AW84" s="29"/>
      <c r="AX84" s="29"/>
      <c r="AZ84" s="28"/>
      <c r="BA84" s="29"/>
      <c r="BB84" s="29"/>
    </row>
    <row r="85" spans="11:54" x14ac:dyDescent="0.2">
      <c r="K85" s="99"/>
      <c r="N85" s="32"/>
      <c r="O85" s="32"/>
      <c r="V85" s="32"/>
      <c r="W85" s="32"/>
      <c r="AE85" s="28"/>
      <c r="AF85" s="29"/>
      <c r="AG85" s="29"/>
      <c r="AI85" s="34"/>
      <c r="AJ85" s="34"/>
      <c r="AK85" s="30"/>
      <c r="AR85" s="28"/>
      <c r="AS85" s="29"/>
      <c r="AT85" s="29"/>
      <c r="AV85" s="28"/>
      <c r="AW85" s="29"/>
      <c r="AX85" s="29"/>
      <c r="AZ85" s="28"/>
      <c r="BA85" s="29"/>
      <c r="BB85" s="29"/>
    </row>
    <row r="86" spans="11:54" x14ac:dyDescent="0.2">
      <c r="K86" s="99"/>
      <c r="N86" s="32"/>
      <c r="O86" s="32"/>
      <c r="V86" s="32"/>
      <c r="W86" s="32"/>
      <c r="AE86" s="28"/>
      <c r="AF86" s="29"/>
      <c r="AG86" s="29"/>
      <c r="AI86" s="34"/>
      <c r="AJ86" s="34"/>
      <c r="AK86" s="30"/>
      <c r="AR86" s="28"/>
      <c r="AS86" s="29"/>
      <c r="AT86" s="29"/>
      <c r="AV86" s="28"/>
      <c r="AW86" s="29"/>
      <c r="AX86" s="29"/>
      <c r="AZ86" s="28"/>
      <c r="BA86" s="29"/>
      <c r="BB86" s="29"/>
    </row>
    <row r="87" spans="11:54" x14ac:dyDescent="0.2">
      <c r="K87" s="102"/>
      <c r="N87" s="32"/>
      <c r="O87" s="32"/>
      <c r="V87" s="32"/>
      <c r="W87" s="32"/>
      <c r="AE87" s="28"/>
      <c r="AF87" s="29"/>
      <c r="AG87" s="29"/>
      <c r="AI87" s="34"/>
      <c r="AJ87" s="34"/>
      <c r="AK87" s="30"/>
      <c r="AR87" s="28"/>
      <c r="AS87" s="29"/>
      <c r="AT87" s="29"/>
      <c r="AV87" s="28"/>
      <c r="AW87" s="29"/>
      <c r="AX87" s="29"/>
      <c r="AZ87" s="28"/>
      <c r="BA87" s="29"/>
      <c r="BB87" s="29"/>
    </row>
    <row r="88" spans="11:54" x14ac:dyDescent="0.2">
      <c r="K88" s="102"/>
      <c r="N88" s="32"/>
      <c r="O88" s="32"/>
      <c r="V88" s="32"/>
      <c r="W88" s="32"/>
      <c r="AE88" s="28"/>
      <c r="AF88" s="29"/>
      <c r="AG88" s="29"/>
      <c r="AI88" s="34"/>
      <c r="AJ88" s="34"/>
      <c r="AK88" s="30"/>
      <c r="AR88" s="28"/>
      <c r="AS88" s="29"/>
      <c r="AT88" s="29"/>
      <c r="AV88" s="28"/>
      <c r="AW88" s="29"/>
      <c r="AX88" s="29"/>
      <c r="AZ88" s="28"/>
      <c r="BA88" s="29"/>
      <c r="BB88" s="29"/>
    </row>
    <row r="89" spans="11:54" x14ac:dyDescent="0.2">
      <c r="K89" s="102"/>
      <c r="N89" s="32"/>
      <c r="O89" s="32"/>
      <c r="V89" s="32"/>
      <c r="W89" s="32"/>
      <c r="AE89" s="28"/>
      <c r="AF89" s="29"/>
      <c r="AG89" s="29"/>
      <c r="AI89" s="34"/>
      <c r="AJ89" s="34"/>
      <c r="AK89" s="30"/>
      <c r="AR89" s="28"/>
      <c r="AS89" s="29"/>
      <c r="AT89" s="29"/>
      <c r="AV89" s="28"/>
      <c r="AW89" s="29"/>
      <c r="AX89" s="29"/>
      <c r="AZ89" s="28"/>
      <c r="BA89" s="29"/>
      <c r="BB89" s="29"/>
    </row>
    <row r="90" spans="11:54" x14ac:dyDescent="0.2">
      <c r="K90" s="102"/>
      <c r="N90" s="32"/>
      <c r="O90" s="32"/>
      <c r="V90" s="32"/>
      <c r="W90" s="32"/>
      <c r="AE90" s="28"/>
      <c r="AF90" s="29"/>
      <c r="AG90" s="29"/>
      <c r="AI90" s="34"/>
      <c r="AJ90" s="34"/>
      <c r="AK90" s="30"/>
      <c r="AR90" s="28"/>
      <c r="AS90" s="29"/>
      <c r="AT90" s="29"/>
      <c r="AV90" s="28"/>
      <c r="AW90" s="29"/>
      <c r="AX90" s="29"/>
      <c r="AZ90" s="28"/>
      <c r="BA90" s="29"/>
      <c r="BB90" s="29"/>
    </row>
    <row r="91" spans="11:54" x14ac:dyDescent="0.2">
      <c r="K91" s="99"/>
      <c r="N91" s="32"/>
      <c r="O91" s="32"/>
      <c r="V91" s="32"/>
      <c r="W91" s="32"/>
      <c r="AE91" s="28"/>
      <c r="AF91" s="29"/>
      <c r="AG91" s="29"/>
      <c r="AI91" s="34"/>
      <c r="AJ91" s="34"/>
      <c r="AK91" s="30"/>
      <c r="AR91" s="28"/>
      <c r="AS91" s="29"/>
      <c r="AT91" s="29"/>
      <c r="AV91" s="28"/>
      <c r="AW91" s="29"/>
      <c r="AX91" s="29"/>
      <c r="AZ91" s="28"/>
      <c r="BA91" s="29"/>
      <c r="BB91" s="29"/>
    </row>
    <row r="92" spans="11:54" x14ac:dyDescent="0.2">
      <c r="K92" s="99"/>
      <c r="N92" s="32"/>
      <c r="O92" s="32"/>
      <c r="V92" s="32"/>
      <c r="W92" s="32"/>
      <c r="AE92" s="28"/>
      <c r="AF92" s="29"/>
      <c r="AG92" s="29"/>
      <c r="AI92" s="34"/>
      <c r="AJ92" s="34"/>
      <c r="AK92" s="30"/>
      <c r="AR92" s="28"/>
      <c r="AS92" s="29"/>
      <c r="AT92" s="29"/>
      <c r="AV92" s="28"/>
      <c r="AW92" s="29"/>
      <c r="AX92" s="29"/>
      <c r="AZ92" s="28"/>
      <c r="BA92" s="29"/>
      <c r="BB92" s="29"/>
    </row>
    <row r="93" spans="11:54" x14ac:dyDescent="0.2">
      <c r="K93" s="99"/>
      <c r="N93" s="32"/>
      <c r="O93" s="32"/>
      <c r="V93" s="32"/>
      <c r="W93" s="32"/>
      <c r="AE93" s="28"/>
      <c r="AF93" s="29"/>
      <c r="AG93" s="29"/>
      <c r="AI93" s="34"/>
      <c r="AJ93" s="34"/>
      <c r="AK93" s="30"/>
      <c r="AR93" s="28"/>
      <c r="AS93" s="29"/>
      <c r="AT93" s="29"/>
      <c r="AV93" s="28"/>
      <c r="AW93" s="29"/>
      <c r="AX93" s="29"/>
      <c r="AZ93" s="28"/>
      <c r="BA93" s="29"/>
      <c r="BB93" s="29"/>
    </row>
    <row r="94" spans="11:54" x14ac:dyDescent="0.2">
      <c r="K94" s="99"/>
      <c r="N94" s="32"/>
      <c r="O94" s="32"/>
      <c r="V94" s="32"/>
      <c r="W94" s="32"/>
      <c r="AE94" s="28"/>
      <c r="AF94" s="29"/>
      <c r="AG94" s="29"/>
      <c r="AI94" s="34"/>
      <c r="AJ94" s="34"/>
      <c r="AK94" s="30"/>
      <c r="AR94" s="28"/>
      <c r="AS94" s="29"/>
      <c r="AT94" s="29"/>
      <c r="AV94" s="28"/>
      <c r="AW94" s="29"/>
      <c r="AX94" s="29"/>
      <c r="AZ94" s="28"/>
      <c r="BA94" s="29"/>
      <c r="BB94" s="29"/>
    </row>
    <row r="95" spans="11:54" x14ac:dyDescent="0.2">
      <c r="K95" s="115"/>
      <c r="N95" s="32"/>
      <c r="O95" s="32"/>
      <c r="V95" s="32"/>
      <c r="W95" s="32"/>
      <c r="AE95" s="28"/>
      <c r="AF95" s="29"/>
      <c r="AG95" s="29"/>
      <c r="AI95" s="34"/>
      <c r="AJ95" s="34"/>
      <c r="AK95" s="30"/>
      <c r="AR95" s="28"/>
      <c r="AS95" s="29"/>
      <c r="AT95" s="29"/>
      <c r="AV95" s="28"/>
      <c r="AW95" s="29"/>
      <c r="AX95" s="29"/>
      <c r="AZ95" s="28"/>
      <c r="BA95" s="29"/>
      <c r="BB95" s="29"/>
    </row>
    <row r="96" spans="11:54" x14ac:dyDescent="0.2">
      <c r="K96" s="99"/>
      <c r="N96" s="32"/>
      <c r="O96" s="32"/>
      <c r="V96" s="32"/>
      <c r="W96" s="32"/>
      <c r="AE96" s="28"/>
      <c r="AF96" s="29"/>
      <c r="AG96" s="29"/>
      <c r="AI96" s="34"/>
      <c r="AJ96" s="34"/>
      <c r="AK96" s="30"/>
      <c r="AR96" s="28"/>
      <c r="AS96" s="29"/>
      <c r="AT96" s="29"/>
      <c r="AV96" s="28"/>
      <c r="AW96" s="29"/>
      <c r="AX96" s="29"/>
      <c r="AZ96" s="28"/>
      <c r="BA96" s="29"/>
      <c r="BB96" s="29"/>
    </row>
    <row r="97" spans="10:54" x14ac:dyDescent="0.2">
      <c r="K97" s="115"/>
      <c r="N97" s="32"/>
      <c r="O97" s="32"/>
      <c r="V97" s="32"/>
      <c r="W97" s="32"/>
      <c r="AE97" s="28"/>
      <c r="AF97" s="29"/>
      <c r="AG97" s="29"/>
      <c r="AI97" s="34"/>
      <c r="AJ97" s="34"/>
      <c r="AK97" s="30"/>
      <c r="AR97" s="28"/>
      <c r="AS97" s="29"/>
      <c r="AT97" s="29"/>
      <c r="AV97" s="28"/>
      <c r="AW97" s="29"/>
      <c r="AX97" s="29"/>
      <c r="AZ97" s="28"/>
      <c r="BA97" s="29"/>
      <c r="BB97" s="29"/>
    </row>
    <row r="98" spans="10:54" x14ac:dyDescent="0.2">
      <c r="K98" s="115"/>
      <c r="N98" s="32"/>
      <c r="O98" s="32"/>
      <c r="V98" s="32"/>
      <c r="W98" s="32"/>
      <c r="AE98" s="28"/>
      <c r="AF98" s="29"/>
      <c r="AG98" s="29"/>
      <c r="AI98" s="34"/>
      <c r="AJ98" s="34"/>
      <c r="AK98" s="30"/>
      <c r="AR98" s="28"/>
      <c r="AS98" s="29"/>
      <c r="AT98" s="29"/>
      <c r="AV98" s="28"/>
      <c r="AW98" s="29"/>
      <c r="AX98" s="29"/>
      <c r="AZ98" s="28"/>
      <c r="BA98" s="29"/>
      <c r="BB98" s="29"/>
    </row>
    <row r="99" spans="10:54" x14ac:dyDescent="0.2">
      <c r="K99" s="99"/>
      <c r="N99" s="32"/>
      <c r="O99" s="32"/>
      <c r="V99" s="32"/>
      <c r="W99" s="32"/>
      <c r="AE99" s="28"/>
      <c r="AF99" s="29"/>
      <c r="AG99" s="29"/>
      <c r="AI99" s="34"/>
      <c r="AJ99" s="34"/>
      <c r="AK99" s="30"/>
      <c r="AR99" s="28"/>
      <c r="AS99" s="29"/>
      <c r="AT99" s="29"/>
      <c r="AV99" s="28"/>
      <c r="AW99" s="29"/>
      <c r="AX99" s="29"/>
      <c r="AZ99" s="28"/>
      <c r="BA99" s="29"/>
      <c r="BB99" s="29"/>
    </row>
    <row r="100" spans="10:54" x14ac:dyDescent="0.2">
      <c r="K100" s="99"/>
      <c r="N100" s="32"/>
      <c r="O100" s="32"/>
      <c r="V100" s="32"/>
      <c r="W100" s="32"/>
      <c r="AE100" s="28"/>
      <c r="AF100" s="29"/>
      <c r="AG100" s="29"/>
      <c r="AI100" s="34"/>
      <c r="AJ100" s="34"/>
      <c r="AK100" s="30"/>
      <c r="AR100" s="28"/>
      <c r="AS100" s="29"/>
      <c r="AT100" s="29"/>
      <c r="AV100" s="28"/>
      <c r="AW100" s="29"/>
      <c r="AX100" s="29"/>
      <c r="AZ100" s="28"/>
      <c r="BA100" s="29"/>
      <c r="BB100" s="29"/>
    </row>
    <row r="101" spans="10:54" x14ac:dyDescent="0.2">
      <c r="J101" s="1"/>
      <c r="K101" s="99"/>
      <c r="N101" s="32"/>
      <c r="O101" s="32"/>
      <c r="V101" s="32"/>
      <c r="W101" s="32"/>
      <c r="AE101" s="28"/>
      <c r="AF101" s="29"/>
      <c r="AG101" s="29"/>
      <c r="AI101" s="34"/>
      <c r="AJ101" s="34"/>
      <c r="AK101" s="30"/>
      <c r="AR101" s="28"/>
      <c r="AS101" s="29"/>
      <c r="AT101" s="29"/>
      <c r="AV101" s="28"/>
      <c r="AW101" s="29"/>
      <c r="AX101" s="29"/>
      <c r="AZ101" s="28"/>
      <c r="BA101" s="29"/>
      <c r="BB101" s="29"/>
    </row>
    <row r="102" spans="10:54" x14ac:dyDescent="0.2">
      <c r="J102" s="1"/>
      <c r="K102" s="101"/>
      <c r="N102" s="32"/>
      <c r="O102" s="32"/>
      <c r="V102" s="32"/>
      <c r="W102" s="32"/>
      <c r="AE102" s="28"/>
      <c r="AF102" s="29"/>
      <c r="AG102" s="29"/>
      <c r="AI102" s="34"/>
      <c r="AJ102" s="34"/>
      <c r="AK102" s="30"/>
      <c r="AR102" s="28"/>
      <c r="AS102" s="29"/>
      <c r="AT102" s="29"/>
      <c r="AV102" s="28"/>
      <c r="AW102" s="29"/>
      <c r="AX102" s="29"/>
      <c r="AZ102" s="28"/>
      <c r="BA102" s="29"/>
      <c r="BB102" s="29"/>
    </row>
    <row r="103" spans="10:54" x14ac:dyDescent="0.2">
      <c r="K103" s="115"/>
      <c r="N103" s="32"/>
      <c r="O103" s="32"/>
      <c r="V103" s="32"/>
      <c r="W103" s="32"/>
      <c r="AE103" s="28"/>
      <c r="AF103" s="29"/>
      <c r="AG103" s="29"/>
      <c r="AI103" s="34"/>
      <c r="AJ103" s="34"/>
      <c r="AK103" s="30"/>
      <c r="AR103" s="28"/>
      <c r="AS103" s="29"/>
      <c r="AT103" s="29"/>
      <c r="AV103" s="28"/>
      <c r="AW103" s="29"/>
      <c r="AX103" s="29"/>
      <c r="AZ103" s="28"/>
      <c r="BA103" s="29"/>
      <c r="BB103" s="29"/>
    </row>
    <row r="104" spans="10:54" x14ac:dyDescent="0.2">
      <c r="K104" s="99"/>
      <c r="N104" s="32"/>
      <c r="O104" s="32"/>
      <c r="V104" s="32"/>
      <c r="W104" s="32"/>
      <c r="AE104" s="28"/>
      <c r="AF104" s="29"/>
      <c r="AG104" s="29"/>
      <c r="AI104" s="34"/>
      <c r="AJ104" s="34"/>
      <c r="AK104" s="30"/>
      <c r="AR104" s="28"/>
      <c r="AS104" s="29"/>
      <c r="AT104" s="29"/>
      <c r="AV104" s="28"/>
      <c r="AW104" s="29"/>
      <c r="AX104" s="29"/>
      <c r="AZ104" s="28"/>
      <c r="BA104" s="29"/>
      <c r="BB104" s="29"/>
    </row>
    <row r="105" spans="10:54" x14ac:dyDescent="0.2">
      <c r="K105" s="102"/>
      <c r="N105" s="32"/>
      <c r="O105" s="32"/>
      <c r="V105" s="32"/>
      <c r="W105" s="32"/>
      <c r="AE105" s="28"/>
      <c r="AF105" s="29"/>
      <c r="AG105" s="29"/>
      <c r="AI105" s="34"/>
      <c r="AJ105" s="34"/>
      <c r="AK105" s="30"/>
      <c r="AR105" s="28"/>
      <c r="AS105" s="29"/>
      <c r="AT105" s="29"/>
      <c r="AV105" s="28"/>
      <c r="AW105" s="29"/>
      <c r="AX105" s="29"/>
      <c r="AZ105" s="28"/>
      <c r="BA105" s="29"/>
      <c r="BB105" s="29"/>
    </row>
    <row r="106" spans="10:54" x14ac:dyDescent="0.2">
      <c r="K106" s="99"/>
      <c r="N106" s="32"/>
      <c r="O106" s="32"/>
      <c r="V106" s="32"/>
      <c r="W106" s="32"/>
      <c r="AE106" s="28"/>
      <c r="AF106" s="29"/>
      <c r="AG106" s="29"/>
      <c r="AI106" s="34"/>
      <c r="AJ106" s="34"/>
      <c r="AK106" s="30"/>
      <c r="AR106" s="28"/>
      <c r="AS106" s="29"/>
      <c r="AT106" s="29"/>
      <c r="AV106" s="28"/>
      <c r="AW106" s="29"/>
      <c r="AX106" s="29"/>
      <c r="AZ106" s="28"/>
      <c r="BA106" s="29"/>
      <c r="BB106" s="29"/>
    </row>
    <row r="107" spans="10:54" x14ac:dyDescent="0.2">
      <c r="K107" s="99"/>
      <c r="N107" s="32"/>
      <c r="O107" s="32"/>
      <c r="V107" s="32"/>
      <c r="W107" s="32"/>
      <c r="AE107" s="28"/>
      <c r="AF107" s="29"/>
      <c r="AG107" s="29"/>
      <c r="AI107" s="34"/>
      <c r="AJ107" s="34"/>
      <c r="AK107" s="30"/>
      <c r="AR107" s="28"/>
      <c r="AS107" s="29"/>
      <c r="AT107" s="29"/>
      <c r="AV107" s="28"/>
      <c r="AW107" s="29"/>
      <c r="AX107" s="29"/>
      <c r="AZ107" s="28"/>
      <c r="BA107" s="29"/>
      <c r="BB107" s="29"/>
    </row>
    <row r="108" spans="10:54" x14ac:dyDescent="0.2">
      <c r="K108" s="102"/>
      <c r="N108" s="32"/>
      <c r="O108" s="32"/>
      <c r="V108" s="32"/>
      <c r="W108" s="32"/>
      <c r="AE108" s="28"/>
      <c r="AF108" s="29"/>
      <c r="AG108" s="29"/>
      <c r="AI108" s="34"/>
      <c r="AJ108" s="34"/>
      <c r="AK108" s="30"/>
      <c r="AR108" s="28"/>
      <c r="AS108" s="29"/>
      <c r="AT108" s="29"/>
      <c r="AV108" s="28"/>
      <c r="AW108" s="29"/>
      <c r="AX108" s="29"/>
      <c r="AZ108" s="28"/>
      <c r="BA108" s="29"/>
      <c r="BB108" s="29"/>
    </row>
    <row r="109" spans="10:54" x14ac:dyDescent="0.2">
      <c r="K109" s="99"/>
      <c r="N109" s="32"/>
      <c r="O109" s="32"/>
      <c r="V109" s="32"/>
      <c r="W109" s="32"/>
      <c r="AE109" s="28"/>
      <c r="AF109" s="29"/>
      <c r="AG109" s="29"/>
      <c r="AI109" s="34"/>
      <c r="AJ109" s="34"/>
      <c r="AK109" s="30"/>
      <c r="AR109" s="28"/>
      <c r="AS109" s="29"/>
      <c r="AT109" s="29"/>
      <c r="AV109" s="28"/>
      <c r="AW109" s="29"/>
      <c r="AX109" s="29"/>
      <c r="AZ109" s="28"/>
      <c r="BA109" s="29"/>
      <c r="BB109" s="29"/>
    </row>
    <row r="110" spans="10:54" x14ac:dyDescent="0.2">
      <c r="K110" s="99"/>
      <c r="N110" s="32"/>
      <c r="O110" s="32"/>
      <c r="V110" s="32"/>
      <c r="W110" s="32"/>
      <c r="AE110" s="28"/>
      <c r="AF110" s="29"/>
      <c r="AG110" s="29"/>
      <c r="AI110" s="34"/>
      <c r="AJ110" s="34"/>
      <c r="AK110" s="30"/>
      <c r="AR110" s="28"/>
      <c r="AS110" s="29"/>
      <c r="AT110" s="29"/>
      <c r="AV110" s="28"/>
      <c r="AW110" s="29"/>
      <c r="AX110" s="29"/>
      <c r="AZ110" s="28"/>
      <c r="BA110" s="29"/>
      <c r="BB110" s="29"/>
    </row>
    <row r="111" spans="10:54" x14ac:dyDescent="0.2">
      <c r="J111" s="1"/>
      <c r="K111" s="99"/>
      <c r="N111" s="32"/>
      <c r="O111" s="32"/>
      <c r="V111" s="32"/>
      <c r="W111" s="32"/>
      <c r="AE111" s="28"/>
      <c r="AF111" s="29"/>
      <c r="AG111" s="29"/>
      <c r="AI111" s="34"/>
      <c r="AJ111" s="34"/>
      <c r="AK111" s="30"/>
      <c r="AR111" s="28"/>
      <c r="AS111" s="29"/>
      <c r="AT111" s="29"/>
      <c r="AV111" s="28"/>
      <c r="AW111" s="29"/>
      <c r="AX111" s="29"/>
      <c r="AZ111" s="28"/>
      <c r="BA111" s="29"/>
      <c r="BB111" s="29"/>
    </row>
    <row r="112" spans="10:54" x14ac:dyDescent="0.2">
      <c r="K112" s="99"/>
      <c r="N112" s="32"/>
      <c r="O112" s="32"/>
      <c r="V112" s="32"/>
      <c r="W112" s="32"/>
      <c r="AE112" s="28"/>
      <c r="AF112" s="29"/>
      <c r="AG112" s="29"/>
      <c r="AI112" s="34"/>
      <c r="AJ112" s="34"/>
      <c r="AK112" s="30"/>
      <c r="AR112" s="28"/>
      <c r="AS112" s="29"/>
      <c r="AT112" s="29"/>
      <c r="AV112" s="28"/>
      <c r="AW112" s="29"/>
      <c r="AX112" s="29"/>
      <c r="AZ112" s="28"/>
      <c r="BA112" s="29"/>
      <c r="BB112" s="29"/>
    </row>
    <row r="113" spans="1:54" x14ac:dyDescent="0.2">
      <c r="K113" s="98"/>
      <c r="N113" s="32"/>
      <c r="O113" s="32"/>
      <c r="V113" s="32"/>
      <c r="W113" s="32"/>
      <c r="AE113" s="28"/>
      <c r="AF113" s="29"/>
      <c r="AG113" s="29"/>
      <c r="AI113" s="34"/>
      <c r="AJ113" s="34"/>
      <c r="AK113" s="30"/>
      <c r="AR113" s="28"/>
      <c r="AS113" s="29"/>
      <c r="AT113" s="29"/>
      <c r="AV113" s="28"/>
      <c r="AW113" s="29"/>
      <c r="AX113" s="29"/>
      <c r="AZ113" s="28"/>
      <c r="BA113" s="29"/>
      <c r="BB113" s="29"/>
    </row>
    <row r="114" spans="1:54" x14ac:dyDescent="0.2">
      <c r="K114" s="99"/>
      <c r="N114" s="32"/>
      <c r="O114" s="32"/>
      <c r="V114" s="32"/>
      <c r="W114" s="32"/>
      <c r="AE114" s="28"/>
      <c r="AF114" s="29"/>
      <c r="AG114" s="29"/>
      <c r="AI114" s="34"/>
      <c r="AJ114" s="34"/>
      <c r="AK114" s="30"/>
      <c r="AR114" s="28"/>
      <c r="AS114" s="29"/>
      <c r="AT114" s="29"/>
      <c r="AV114" s="28"/>
      <c r="AW114" s="29"/>
      <c r="AX114" s="29"/>
      <c r="AZ114" s="28"/>
      <c r="BA114" s="29"/>
      <c r="BB114" s="29"/>
    </row>
    <row r="115" spans="1:54" x14ac:dyDescent="0.2">
      <c r="K115" s="98"/>
      <c r="N115" s="32"/>
      <c r="O115" s="32"/>
      <c r="V115" s="32"/>
      <c r="W115" s="32"/>
      <c r="AE115" s="28"/>
      <c r="AF115" s="29"/>
      <c r="AG115" s="29"/>
      <c r="AI115" s="34"/>
      <c r="AJ115" s="34"/>
      <c r="AK115" s="30"/>
      <c r="AR115" s="28"/>
      <c r="AS115" s="29"/>
      <c r="AT115" s="29"/>
      <c r="AV115" s="28"/>
      <c r="AW115" s="29"/>
      <c r="AX115" s="29"/>
      <c r="AZ115" s="28"/>
      <c r="BA115" s="29"/>
      <c r="BB115" s="29"/>
    </row>
    <row r="116" spans="1:54" x14ac:dyDescent="0.2">
      <c r="K116" s="99"/>
      <c r="N116" s="32"/>
      <c r="O116" s="32"/>
      <c r="V116" s="32"/>
      <c r="W116" s="32"/>
      <c r="AE116" s="28"/>
      <c r="AF116" s="29"/>
      <c r="AG116" s="29"/>
      <c r="AI116" s="34"/>
      <c r="AJ116" s="34"/>
      <c r="AK116" s="30"/>
      <c r="AR116" s="28"/>
      <c r="AS116" s="29"/>
      <c r="AT116" s="29"/>
      <c r="AV116" s="28"/>
      <c r="AW116" s="29"/>
      <c r="AX116" s="29"/>
      <c r="AZ116" s="28"/>
      <c r="BA116" s="29"/>
      <c r="BB116" s="29"/>
    </row>
    <row r="117" spans="1:54" x14ac:dyDescent="0.2">
      <c r="K117" s="99"/>
      <c r="N117" s="32"/>
      <c r="O117" s="32"/>
      <c r="V117" s="32"/>
      <c r="W117" s="32"/>
      <c r="AE117" s="28"/>
      <c r="AF117" s="29"/>
      <c r="AG117" s="29"/>
      <c r="AI117" s="34"/>
      <c r="AJ117" s="34"/>
      <c r="AK117" s="30"/>
      <c r="AR117" s="28"/>
      <c r="AS117" s="29"/>
      <c r="AT117" s="29"/>
      <c r="AV117" s="28"/>
      <c r="AW117" s="29"/>
      <c r="AX117" s="29"/>
      <c r="AZ117" s="28"/>
      <c r="BA117" s="29"/>
      <c r="BB117" s="29"/>
    </row>
    <row r="118" spans="1:54" x14ac:dyDescent="0.2">
      <c r="K118" s="102"/>
      <c r="N118" s="32"/>
      <c r="O118" s="32"/>
      <c r="V118" s="32"/>
      <c r="W118" s="32"/>
      <c r="AE118" s="28"/>
      <c r="AF118" s="29"/>
      <c r="AG118" s="29"/>
      <c r="AI118" s="34"/>
      <c r="AJ118" s="34"/>
      <c r="AK118" s="30"/>
      <c r="AR118" s="28"/>
      <c r="AS118" s="29"/>
      <c r="AT118" s="29"/>
      <c r="AV118" s="28"/>
      <c r="AW118" s="29"/>
      <c r="AX118" s="29"/>
      <c r="AZ118" s="28"/>
      <c r="BA118" s="29"/>
      <c r="BB118" s="29"/>
    </row>
    <row r="119" spans="1:54" x14ac:dyDescent="0.2">
      <c r="K119" s="99"/>
      <c r="N119" s="32"/>
      <c r="O119" s="32"/>
      <c r="V119" s="32"/>
      <c r="W119" s="32"/>
      <c r="AE119" s="28"/>
      <c r="AF119" s="29"/>
      <c r="AG119" s="29"/>
      <c r="AI119" s="34"/>
      <c r="AJ119" s="34"/>
      <c r="AK119" s="30"/>
      <c r="AR119" s="28"/>
      <c r="AS119" s="29"/>
      <c r="AT119" s="29"/>
      <c r="AV119" s="28"/>
      <c r="AW119" s="29"/>
      <c r="AX119" s="29"/>
      <c r="AZ119" s="28"/>
      <c r="BA119" s="29"/>
      <c r="BB119" s="29"/>
    </row>
    <row r="120" spans="1:54" x14ac:dyDescent="0.2">
      <c r="K120" s="99"/>
      <c r="N120" s="32"/>
      <c r="O120" s="32"/>
      <c r="V120" s="32"/>
      <c r="W120" s="32"/>
      <c r="AE120" s="28"/>
      <c r="AF120" s="29"/>
      <c r="AG120" s="29"/>
      <c r="AI120" s="34"/>
      <c r="AJ120" s="34"/>
      <c r="AK120" s="30"/>
      <c r="AR120" s="28"/>
      <c r="AS120" s="29"/>
      <c r="AT120" s="29"/>
      <c r="AV120" s="28"/>
      <c r="AW120" s="29"/>
      <c r="AX120" s="29"/>
      <c r="AZ120" s="28"/>
      <c r="BA120" s="29"/>
      <c r="BB120" s="29"/>
    </row>
    <row r="121" spans="1:54" ht="13.5" thickBot="1" x14ac:dyDescent="0.25">
      <c r="K121" s="98"/>
      <c r="N121" s="32"/>
      <c r="O121" s="32"/>
      <c r="V121" s="32"/>
      <c r="W121" s="32"/>
      <c r="AE121" s="28"/>
      <c r="AF121" s="29"/>
      <c r="AG121" s="29"/>
      <c r="AI121" s="34"/>
      <c r="AJ121" s="34"/>
      <c r="AK121" s="30"/>
      <c r="AR121" s="28"/>
      <c r="AS121" s="29"/>
      <c r="AT121" s="29"/>
      <c r="AV121" s="28"/>
      <c r="AW121" s="29"/>
      <c r="AX121" s="29"/>
      <c r="AZ121" s="28"/>
      <c r="BA121" s="29"/>
      <c r="BB121" s="29"/>
    </row>
    <row r="122" spans="1:54" s="85" customFormat="1" ht="13.5" thickTop="1" x14ac:dyDescent="0.2">
      <c r="A122" s="73"/>
      <c r="B122" s="125"/>
      <c r="C122" s="79"/>
      <c r="D122" s="79"/>
      <c r="E122" s="76"/>
      <c r="F122" s="77"/>
      <c r="G122" s="78"/>
      <c r="H122" s="79"/>
      <c r="I122" s="79"/>
      <c r="J122" s="80"/>
      <c r="K122" s="103"/>
      <c r="L122" s="81"/>
      <c r="M122" s="80"/>
      <c r="N122" s="82"/>
      <c r="O122" s="82"/>
      <c r="P122" s="83"/>
      <c r="Q122" s="83"/>
      <c r="R122" s="80"/>
      <c r="S122" s="83"/>
      <c r="T122" s="125"/>
      <c r="U122" s="83"/>
      <c r="V122" s="83"/>
      <c r="W122" s="83"/>
      <c r="X122" s="84"/>
      <c r="Y122" s="79"/>
      <c r="Z122" s="79"/>
      <c r="AI122" s="86"/>
      <c r="AJ122" s="86"/>
    </row>
    <row r="123" spans="1:54" x14ac:dyDescent="0.2">
      <c r="K123" s="104" t="s">
        <v>56</v>
      </c>
      <c r="L123" s="31" t="s">
        <v>43</v>
      </c>
      <c r="R123" s="88" t="s">
        <v>47</v>
      </c>
      <c r="S123" s="33" t="s">
        <v>58</v>
      </c>
    </row>
    <row r="124" spans="1:54" x14ac:dyDescent="0.2">
      <c r="K124" s="104" t="s">
        <v>57</v>
      </c>
      <c r="L124" s="31" t="s">
        <v>42</v>
      </c>
      <c r="R124" s="88" t="s">
        <v>48</v>
      </c>
      <c r="S124" s="33" t="s">
        <v>45</v>
      </c>
    </row>
    <row r="125" spans="1:54" x14ac:dyDescent="0.2">
      <c r="K125" s="104" t="s">
        <v>54</v>
      </c>
      <c r="L125" s="31" t="s">
        <v>26</v>
      </c>
      <c r="R125" s="88" t="s">
        <v>59</v>
      </c>
      <c r="S125" s="33" t="s">
        <v>60</v>
      </c>
    </row>
    <row r="126" spans="1:54" x14ac:dyDescent="0.2">
      <c r="K126" s="104" t="s">
        <v>55</v>
      </c>
      <c r="L126" s="31" t="s">
        <v>50</v>
      </c>
      <c r="R126" s="88" t="s">
        <v>49</v>
      </c>
      <c r="S126" s="33" t="s">
        <v>53</v>
      </c>
    </row>
    <row r="127" spans="1:54" x14ac:dyDescent="0.2">
      <c r="B127" s="126"/>
      <c r="K127" s="104" t="s">
        <v>70</v>
      </c>
      <c r="L127" s="31" t="s">
        <v>66</v>
      </c>
      <c r="R127" s="89" t="s">
        <v>46</v>
      </c>
      <c r="S127" s="90" t="s">
        <v>44</v>
      </c>
      <c r="T127" s="126"/>
    </row>
    <row r="128" spans="1:54" x14ac:dyDescent="0.2">
      <c r="R128" s="88" t="s">
        <v>52</v>
      </c>
      <c r="S128" s="33" t="s">
        <v>51</v>
      </c>
    </row>
    <row r="129" spans="18:19" x14ac:dyDescent="0.2">
      <c r="R129" s="88" t="s">
        <v>69</v>
      </c>
      <c r="S129" s="33" t="s">
        <v>68</v>
      </c>
    </row>
    <row r="130" spans="18:19" x14ac:dyDescent="0.2">
      <c r="R130" s="88" t="s">
        <v>73</v>
      </c>
      <c r="S130" s="33" t="s">
        <v>71</v>
      </c>
    </row>
    <row r="131" spans="18:19" x14ac:dyDescent="0.2">
      <c r="R131" s="88" t="s">
        <v>74</v>
      </c>
      <c r="S131" s="33" t="s">
        <v>72</v>
      </c>
    </row>
  </sheetData>
  <phoneticPr fontId="0" type="noConversion"/>
  <printOptions horizontalCentered="1" gridLines="1"/>
  <pageMargins left="0.19685039370078741" right="0.19685039370078741" top="0.19685039370078741" bottom="0.6692913385826772" header="0.4921259845" footer="0.4921259845"/>
  <pageSetup paperSize="9" scale="91" fitToHeight="4" orientation="landscape" horizontalDpi="300" verticalDpi="4294967292" r:id="rId1"/>
  <headerFooter alignWithMargins="0">
    <oddHeader xml:space="preserve">&amp;C </oddHeader>
    <oddFooter>&amp;LSeite &amp;P von &amp;N&amp;C&amp;F &amp;Rgedruckt am &amp;D um &amp;T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W132"/>
  <sheetViews>
    <sheetView zoomScaleNormal="75" workbookViewId="0">
      <selection activeCell="B2" sqref="B2:B9"/>
    </sheetView>
  </sheetViews>
  <sheetFormatPr baseColWidth="10" defaultColWidth="19.5703125" defaultRowHeight="12.75" x14ac:dyDescent="0.2"/>
  <cols>
    <col min="1" max="1" width="3.5703125" style="71" bestFit="1" customWidth="1"/>
    <col min="2" max="2" width="7.28515625" style="120" bestFit="1" customWidth="1"/>
    <col min="3" max="3" width="43.7109375" style="26" customWidth="1"/>
    <col min="4" max="4" width="19.5703125" style="29" customWidth="1"/>
    <col min="5" max="5" width="19.5703125" style="30" customWidth="1"/>
    <col min="6" max="6" width="15.140625" style="105" bestFit="1" customWidth="1"/>
    <col min="7" max="7" width="2.140625" style="31" bestFit="1" customWidth="1"/>
    <col min="8" max="8" width="19.5703125" style="30" customWidth="1"/>
    <col min="9" max="10" width="19.5703125" style="87" customWidth="1"/>
    <col min="11" max="11" width="19.5703125" style="33" customWidth="1"/>
    <col min="12" max="12" width="19.5703125" style="34" customWidth="1"/>
    <col min="13" max="13" width="35" style="30" bestFit="1" customWidth="1"/>
    <col min="14" max="14" width="6.85546875" style="33" bestFit="1" customWidth="1"/>
    <col min="15" max="15" width="19.5703125" style="120" customWidth="1"/>
    <col min="16" max="16" width="19.5703125" style="30" customWidth="1"/>
    <col min="17" max="18" width="19.5703125" style="33" customWidth="1"/>
    <col min="19" max="19" width="19.5703125" style="28" customWidth="1"/>
    <col min="20" max="21" width="19.5703125" style="29" customWidth="1"/>
    <col min="22" max="29" width="19.5703125" style="35" customWidth="1"/>
    <col min="30" max="31" width="19.5703125" style="50" customWidth="1"/>
    <col min="32" max="16384" width="19.5703125" style="35"/>
  </cols>
  <sheetData>
    <row r="1" spans="1:49" s="172" customFormat="1" ht="12.95" customHeight="1" x14ac:dyDescent="0.2">
      <c r="A1" s="156" t="s">
        <v>76</v>
      </c>
      <c r="B1" s="15" t="s">
        <v>14</v>
      </c>
      <c r="C1" s="171" t="s">
        <v>77</v>
      </c>
      <c r="D1" s="159"/>
      <c r="E1" s="160"/>
      <c r="F1" s="161"/>
      <c r="G1" s="162"/>
      <c r="H1" s="163"/>
      <c r="I1" s="164"/>
      <c r="J1" s="164"/>
      <c r="K1" s="165"/>
      <c r="L1" s="166"/>
      <c r="M1" s="163"/>
      <c r="N1" s="167"/>
      <c r="O1" s="168"/>
      <c r="P1" s="169"/>
      <c r="Q1" s="164"/>
      <c r="R1" s="164"/>
      <c r="S1" s="170"/>
      <c r="T1" s="171"/>
      <c r="U1" s="171"/>
      <c r="W1" s="173"/>
      <c r="X1" s="173"/>
      <c r="AD1" s="174"/>
      <c r="AE1" s="174"/>
      <c r="AG1" s="175"/>
      <c r="AH1" s="173"/>
      <c r="AI1" s="173"/>
      <c r="AJ1" s="173"/>
      <c r="AK1" s="173"/>
    </row>
    <row r="2" spans="1:49" s="172" customFormat="1" ht="12.95" customHeight="1" x14ac:dyDescent="0.2">
      <c r="A2" s="156"/>
      <c r="B2" s="250"/>
      <c r="C2" s="138" t="s">
        <v>123</v>
      </c>
      <c r="D2" s="159"/>
      <c r="E2" s="160"/>
      <c r="F2" s="161"/>
      <c r="G2" s="162"/>
      <c r="H2" s="163"/>
      <c r="I2" s="164"/>
      <c r="J2" s="164"/>
      <c r="K2" s="165"/>
      <c r="L2" s="166"/>
      <c r="M2" s="163"/>
      <c r="N2" s="167"/>
      <c r="O2" s="168"/>
      <c r="P2" s="169"/>
      <c r="Q2" s="164"/>
      <c r="R2" s="164"/>
      <c r="S2" s="170"/>
      <c r="T2" s="171"/>
      <c r="U2" s="171"/>
      <c r="W2" s="173"/>
      <c r="X2" s="173"/>
      <c r="AD2" s="174"/>
      <c r="AE2" s="174"/>
      <c r="AG2" s="175"/>
      <c r="AH2" s="173"/>
      <c r="AI2" s="173"/>
      <c r="AJ2" s="173"/>
      <c r="AK2" s="173"/>
    </row>
    <row r="3" spans="1:49" s="172" customFormat="1" ht="12.75" customHeight="1" x14ac:dyDescent="0.2">
      <c r="A3" s="184"/>
      <c r="B3" s="33" t="s">
        <v>104</v>
      </c>
      <c r="C3" s="138" t="s">
        <v>46</v>
      </c>
      <c r="D3" s="159"/>
      <c r="E3" s="160"/>
      <c r="F3" s="161"/>
      <c r="G3" s="162"/>
      <c r="H3" s="163"/>
      <c r="I3" s="164"/>
      <c r="J3" s="164"/>
      <c r="K3" s="165"/>
      <c r="L3" s="166"/>
      <c r="M3" s="163"/>
      <c r="N3" s="167"/>
      <c r="O3" s="168"/>
      <c r="P3" s="169"/>
      <c r="Q3" s="164"/>
      <c r="R3" s="164"/>
      <c r="S3" s="170"/>
      <c r="T3" s="171"/>
      <c r="U3" s="171"/>
      <c r="W3" s="173"/>
      <c r="X3" s="173"/>
      <c r="AD3" s="174"/>
      <c r="AE3" s="174"/>
      <c r="AG3" s="175"/>
      <c r="AH3" s="173"/>
      <c r="AI3" s="173"/>
      <c r="AJ3" s="173"/>
      <c r="AK3" s="173"/>
    </row>
    <row r="4" spans="1:49" s="172" customFormat="1" ht="12.95" customHeight="1" x14ac:dyDescent="0.2">
      <c r="A4" s="184"/>
      <c r="B4" s="33" t="s">
        <v>107</v>
      </c>
      <c r="C4" s="138" t="s">
        <v>109</v>
      </c>
      <c r="D4" s="159"/>
      <c r="E4" s="160"/>
      <c r="F4" s="161"/>
      <c r="G4" s="162"/>
      <c r="H4" s="163"/>
      <c r="I4" s="164"/>
      <c r="J4" s="164"/>
      <c r="K4" s="165"/>
      <c r="L4" s="166"/>
      <c r="M4" s="163"/>
      <c r="N4" s="167"/>
      <c r="O4" s="168"/>
      <c r="P4" s="169"/>
      <c r="Q4" s="164"/>
      <c r="R4" s="164"/>
      <c r="S4" s="170"/>
      <c r="T4" s="171"/>
      <c r="U4" s="171"/>
      <c r="W4" s="173"/>
      <c r="X4" s="173"/>
      <c r="AD4" s="174"/>
      <c r="AE4" s="174"/>
      <c r="AG4" s="175"/>
      <c r="AH4" s="173"/>
      <c r="AI4" s="173"/>
      <c r="AJ4" s="173"/>
      <c r="AK4" s="173"/>
    </row>
    <row r="5" spans="1:49" s="172" customFormat="1" ht="12.95" customHeight="1" x14ac:dyDescent="0.2">
      <c r="A5" s="184"/>
      <c r="B5" s="33" t="s">
        <v>51</v>
      </c>
      <c r="C5" s="138" t="s">
        <v>110</v>
      </c>
      <c r="D5" s="159"/>
      <c r="E5" s="160"/>
      <c r="F5" s="161"/>
      <c r="G5" s="162"/>
      <c r="H5" s="163"/>
      <c r="I5" s="164"/>
      <c r="J5" s="164"/>
      <c r="K5" s="165"/>
      <c r="L5" s="166"/>
      <c r="M5" s="163"/>
      <c r="N5" s="167"/>
      <c r="O5" s="168"/>
      <c r="P5" s="169"/>
      <c r="Q5" s="164"/>
      <c r="R5" s="164"/>
      <c r="S5" s="170"/>
      <c r="T5" s="171"/>
      <c r="U5" s="171"/>
      <c r="W5" s="173"/>
      <c r="X5" s="173"/>
      <c r="AD5" s="174"/>
      <c r="AE5" s="174"/>
      <c r="AG5" s="175"/>
      <c r="AH5" s="173"/>
      <c r="AI5" s="173"/>
      <c r="AJ5" s="173"/>
      <c r="AK5" s="173"/>
    </row>
    <row r="6" spans="1:49" s="172" customFormat="1" ht="12.95" customHeight="1" x14ac:dyDescent="0.2">
      <c r="A6" s="184"/>
      <c r="B6" s="33" t="s">
        <v>108</v>
      </c>
      <c r="C6" s="138" t="s">
        <v>111</v>
      </c>
      <c r="D6" s="159"/>
      <c r="E6" s="160"/>
      <c r="F6" s="161"/>
      <c r="G6" s="162"/>
      <c r="H6" s="163"/>
      <c r="I6" s="164"/>
      <c r="J6" s="164"/>
      <c r="K6" s="165"/>
      <c r="L6" s="166"/>
      <c r="M6" s="163"/>
      <c r="N6" s="167"/>
      <c r="O6" s="168"/>
      <c r="P6" s="169"/>
      <c r="Q6" s="164"/>
      <c r="R6" s="164"/>
      <c r="S6" s="170"/>
      <c r="T6" s="171"/>
      <c r="U6" s="171"/>
      <c r="W6" s="173"/>
      <c r="X6" s="173"/>
      <c r="AD6" s="174"/>
      <c r="AE6" s="174"/>
      <c r="AG6" s="175"/>
      <c r="AH6" s="173"/>
      <c r="AI6" s="173"/>
      <c r="AJ6" s="173"/>
      <c r="AK6" s="173"/>
    </row>
    <row r="7" spans="1:49" s="139" customFormat="1" x14ac:dyDescent="0.2">
      <c r="A7" s="129"/>
      <c r="B7" s="120" t="s">
        <v>112</v>
      </c>
      <c r="C7" s="138" t="s">
        <v>74</v>
      </c>
      <c r="D7" s="138"/>
      <c r="E7" s="1"/>
      <c r="F7" s="128"/>
      <c r="G7" s="144"/>
      <c r="H7" s="127"/>
      <c r="I7" s="132"/>
      <c r="J7" s="132"/>
      <c r="K7" s="135"/>
      <c r="L7" s="145"/>
      <c r="M7" s="1"/>
      <c r="N7" s="136"/>
      <c r="O7" s="131"/>
      <c r="P7" s="1"/>
      <c r="Q7" s="136"/>
      <c r="R7" s="136"/>
      <c r="S7" s="137"/>
      <c r="T7" s="138"/>
      <c r="U7" s="138"/>
      <c r="Z7" s="137"/>
      <c r="AA7" s="138"/>
      <c r="AB7" s="138"/>
      <c r="AD7" s="141"/>
      <c r="AE7" s="141"/>
      <c r="AF7" s="1"/>
      <c r="AM7" s="137"/>
      <c r="AN7" s="138"/>
      <c r="AO7" s="138"/>
    </row>
    <row r="8" spans="1:49" s="139" customFormat="1" collapsed="1" x14ac:dyDescent="0.2">
      <c r="A8" s="129"/>
      <c r="B8" s="120" t="s">
        <v>119</v>
      </c>
      <c r="C8" s="138" t="s">
        <v>120</v>
      </c>
      <c r="D8" s="138"/>
      <c r="E8" s="1"/>
      <c r="F8" s="128"/>
      <c r="G8" s="144"/>
      <c r="H8" s="148"/>
      <c r="I8" s="132"/>
      <c r="J8" s="144"/>
      <c r="K8" s="135"/>
      <c r="L8" s="145"/>
      <c r="M8" s="1"/>
      <c r="N8" s="130"/>
      <c r="O8" s="131"/>
      <c r="P8" s="1"/>
      <c r="Q8" s="136"/>
      <c r="R8" s="136"/>
      <c r="S8" s="137"/>
      <c r="T8" s="138"/>
      <c r="U8" s="138"/>
      <c r="AA8" s="138"/>
      <c r="AB8" s="138"/>
      <c r="AD8" s="141"/>
      <c r="AE8" s="141"/>
      <c r="AF8" s="1"/>
      <c r="AM8" s="137"/>
      <c r="AN8" s="138"/>
      <c r="AO8" s="138"/>
    </row>
    <row r="9" spans="1:49" s="139" customFormat="1" x14ac:dyDescent="0.2">
      <c r="A9" s="129"/>
      <c r="B9" s="120" t="s">
        <v>121</v>
      </c>
      <c r="C9" s="138" t="s">
        <v>122</v>
      </c>
      <c r="D9" s="138"/>
      <c r="E9" s="1"/>
      <c r="F9" s="128"/>
      <c r="G9" s="144"/>
      <c r="H9" s="148"/>
      <c r="I9" s="132"/>
      <c r="J9" s="144"/>
      <c r="K9" s="135"/>
      <c r="L9" s="145"/>
      <c r="M9" s="1"/>
      <c r="N9" s="130"/>
      <c r="O9" s="131"/>
      <c r="P9" s="1"/>
      <c r="Q9" s="136"/>
      <c r="R9" s="136"/>
      <c r="S9" s="137"/>
      <c r="T9" s="138"/>
      <c r="U9" s="138"/>
      <c r="AA9" s="138"/>
      <c r="AB9" s="138"/>
      <c r="AD9" s="141"/>
      <c r="AE9" s="141"/>
      <c r="AF9" s="1"/>
      <c r="AM9" s="137"/>
      <c r="AN9" s="138"/>
      <c r="AO9" s="138"/>
    </row>
    <row r="10" spans="1:49" s="139" customFormat="1" x14ac:dyDescent="0.2">
      <c r="A10" s="129"/>
      <c r="B10" s="120"/>
      <c r="C10" s="142"/>
      <c r="D10" s="138"/>
      <c r="E10" s="1"/>
      <c r="F10" s="128"/>
      <c r="G10" s="144"/>
      <c r="H10" s="1"/>
      <c r="I10" s="132"/>
      <c r="J10" s="132"/>
      <c r="K10" s="136"/>
      <c r="L10" s="145"/>
      <c r="M10" s="1"/>
      <c r="N10" s="136"/>
      <c r="O10" s="131"/>
      <c r="P10" s="1"/>
      <c r="Q10" s="132"/>
      <c r="R10" s="132"/>
      <c r="S10" s="137"/>
      <c r="T10" s="138"/>
      <c r="U10" s="138"/>
      <c r="W10" s="146"/>
      <c r="X10" s="140"/>
      <c r="Z10" s="137"/>
      <c r="AA10" s="138"/>
      <c r="AB10" s="138"/>
      <c r="AD10" s="145"/>
      <c r="AE10" s="145"/>
      <c r="AF10" s="1"/>
      <c r="AM10" s="137"/>
      <c r="AN10" s="138"/>
      <c r="AO10" s="138"/>
      <c r="AQ10" s="137"/>
      <c r="AR10" s="138"/>
      <c r="AS10" s="138"/>
      <c r="AU10" s="137"/>
      <c r="AV10" s="138"/>
      <c r="AW10" s="138"/>
    </row>
    <row r="11" spans="1:49" s="139" customFormat="1" x14ac:dyDescent="0.2">
      <c r="A11" s="129"/>
      <c r="B11" s="120"/>
      <c r="C11" s="142"/>
      <c r="D11" s="138"/>
      <c r="E11" s="1"/>
      <c r="F11" s="128"/>
      <c r="G11" s="144"/>
      <c r="H11" s="148"/>
      <c r="I11" s="132"/>
      <c r="J11" s="144"/>
      <c r="K11" s="135"/>
      <c r="L11" s="145"/>
      <c r="M11" s="1"/>
      <c r="N11" s="130"/>
      <c r="O11" s="131"/>
      <c r="P11" s="1"/>
      <c r="Q11" s="136"/>
      <c r="R11" s="136"/>
      <c r="S11" s="137"/>
      <c r="T11" s="138"/>
      <c r="U11" s="138"/>
      <c r="AA11" s="138"/>
      <c r="AB11" s="138"/>
      <c r="AD11" s="141"/>
      <c r="AE11" s="141"/>
      <c r="AF11" s="1"/>
      <c r="AM11" s="137"/>
      <c r="AN11" s="138"/>
      <c r="AO11" s="138"/>
    </row>
    <row r="12" spans="1:49" s="139" customFormat="1" x14ac:dyDescent="0.2">
      <c r="A12" s="129"/>
      <c r="B12" s="15" t="s">
        <v>9</v>
      </c>
      <c r="C12" s="171" t="s">
        <v>77</v>
      </c>
      <c r="D12" s="138"/>
      <c r="E12" s="1"/>
      <c r="F12" s="128"/>
      <c r="G12" s="144"/>
      <c r="H12" s="127"/>
      <c r="I12" s="132"/>
      <c r="J12" s="132"/>
      <c r="K12" s="135"/>
      <c r="L12" s="145"/>
      <c r="M12" s="1"/>
      <c r="N12" s="136"/>
      <c r="O12" s="131"/>
      <c r="P12" s="1"/>
      <c r="Q12" s="136"/>
      <c r="R12" s="136"/>
      <c r="S12" s="137"/>
      <c r="T12" s="138"/>
      <c r="U12" s="138"/>
      <c r="Z12" s="137"/>
      <c r="AA12" s="138"/>
      <c r="AB12" s="138"/>
      <c r="AD12" s="141"/>
      <c r="AE12" s="141"/>
      <c r="AF12" s="1"/>
      <c r="AM12" s="137"/>
      <c r="AN12" s="138"/>
      <c r="AO12" s="138"/>
    </row>
    <row r="13" spans="1:49" s="139" customFormat="1" collapsed="1" x14ac:dyDescent="0.2">
      <c r="A13" s="129"/>
      <c r="B13" s="120" t="s">
        <v>42</v>
      </c>
      <c r="C13" s="142" t="s">
        <v>57</v>
      </c>
      <c r="D13" s="138"/>
      <c r="E13" s="1"/>
      <c r="F13" s="128"/>
      <c r="G13" s="144"/>
      <c r="H13" s="148"/>
      <c r="I13" s="132"/>
      <c r="J13" s="144"/>
      <c r="K13" s="135"/>
      <c r="L13" s="145"/>
      <c r="M13" s="1"/>
      <c r="N13" s="130"/>
      <c r="O13" s="131"/>
      <c r="P13" s="1"/>
      <c r="Q13" s="136"/>
      <c r="R13" s="136"/>
      <c r="S13" s="137"/>
      <c r="T13" s="138"/>
      <c r="U13" s="138"/>
      <c r="AA13" s="138"/>
      <c r="AB13" s="138"/>
      <c r="AD13" s="141"/>
      <c r="AE13" s="141"/>
      <c r="AF13" s="1"/>
      <c r="AM13" s="137"/>
      <c r="AN13" s="138"/>
      <c r="AO13" s="138"/>
    </row>
    <row r="14" spans="1:49" s="139" customFormat="1" x14ac:dyDescent="0.2">
      <c r="A14" s="129"/>
      <c r="B14" s="120" t="s">
        <v>43</v>
      </c>
      <c r="C14" s="142" t="s">
        <v>56</v>
      </c>
      <c r="D14" s="138"/>
      <c r="E14" s="1"/>
      <c r="F14" s="128"/>
      <c r="G14" s="144"/>
      <c r="H14" s="127"/>
      <c r="I14" s="132"/>
      <c r="J14" s="132"/>
      <c r="K14" s="135"/>
      <c r="L14" s="145"/>
      <c r="M14" s="1"/>
      <c r="N14" s="136"/>
      <c r="O14" s="131"/>
      <c r="P14" s="1"/>
      <c r="Q14" s="136"/>
      <c r="R14" s="136"/>
      <c r="S14" s="137"/>
      <c r="T14" s="138"/>
      <c r="U14" s="138"/>
      <c r="Z14" s="137"/>
      <c r="AA14" s="138"/>
      <c r="AB14" s="138"/>
      <c r="AD14" s="141"/>
      <c r="AE14" s="141"/>
      <c r="AF14" s="1"/>
      <c r="AM14" s="137"/>
      <c r="AN14" s="138"/>
      <c r="AO14" s="138"/>
    </row>
    <row r="15" spans="1:49" s="139" customFormat="1" collapsed="1" x14ac:dyDescent="0.2">
      <c r="A15" s="129"/>
      <c r="B15" s="120" t="s">
        <v>50</v>
      </c>
      <c r="C15" s="142" t="s">
        <v>114</v>
      </c>
      <c r="D15" s="138"/>
      <c r="E15" s="1"/>
      <c r="F15" s="128"/>
      <c r="G15" s="144"/>
      <c r="H15" s="148"/>
      <c r="I15" s="132"/>
      <c r="J15" s="144"/>
      <c r="K15" s="135"/>
      <c r="L15" s="145"/>
      <c r="M15" s="1"/>
      <c r="N15" s="130"/>
      <c r="O15" s="131"/>
      <c r="P15" s="1"/>
      <c r="Q15" s="136"/>
      <c r="R15" s="136"/>
      <c r="S15" s="137"/>
      <c r="T15" s="138"/>
      <c r="U15" s="138"/>
      <c r="AD15" s="141"/>
      <c r="AE15" s="141"/>
      <c r="AF15" s="1"/>
    </row>
    <row r="16" spans="1:49" s="139" customFormat="1" x14ac:dyDescent="0.2">
      <c r="A16" s="129"/>
      <c r="B16" s="120" t="s">
        <v>26</v>
      </c>
      <c r="C16" s="142" t="s">
        <v>115</v>
      </c>
      <c r="D16" s="138"/>
      <c r="E16" s="1"/>
      <c r="F16" s="128"/>
      <c r="G16" s="144"/>
      <c r="H16" s="127"/>
      <c r="I16" s="132"/>
      <c r="J16" s="132"/>
      <c r="K16" s="135"/>
      <c r="L16" s="145"/>
      <c r="M16" s="1"/>
      <c r="N16" s="136"/>
      <c r="O16" s="131"/>
      <c r="P16" s="1"/>
      <c r="Q16" s="136"/>
      <c r="R16" s="136"/>
      <c r="S16" s="137"/>
      <c r="T16" s="138"/>
      <c r="U16" s="138"/>
      <c r="AD16" s="141"/>
      <c r="AE16" s="141"/>
      <c r="AF16" s="1"/>
    </row>
    <row r="17" spans="1:32" s="139" customFormat="1" x14ac:dyDescent="0.2">
      <c r="A17" s="129"/>
      <c r="B17" s="120" t="s">
        <v>66</v>
      </c>
      <c r="C17" s="142" t="s">
        <v>116</v>
      </c>
      <c r="D17" s="138"/>
      <c r="E17" s="1"/>
      <c r="F17" s="128"/>
      <c r="G17" s="144"/>
      <c r="H17" s="127"/>
      <c r="I17" s="132"/>
      <c r="J17" s="132"/>
      <c r="K17" s="135"/>
      <c r="L17" s="145"/>
      <c r="M17" s="1"/>
      <c r="N17" s="136"/>
      <c r="O17" s="131"/>
      <c r="P17" s="1"/>
      <c r="Q17" s="136"/>
      <c r="R17" s="136"/>
      <c r="S17" s="137"/>
      <c r="T17" s="138"/>
      <c r="U17" s="138"/>
      <c r="AD17" s="141"/>
      <c r="AE17" s="141"/>
      <c r="AF17" s="1"/>
    </row>
    <row r="18" spans="1:32" s="139" customFormat="1" collapsed="1" x14ac:dyDescent="0.2">
      <c r="A18" s="129"/>
      <c r="B18" s="120" t="s">
        <v>113</v>
      </c>
      <c r="C18" s="142" t="s">
        <v>117</v>
      </c>
      <c r="D18" s="138"/>
      <c r="E18" s="1"/>
      <c r="F18" s="128"/>
      <c r="G18" s="144"/>
      <c r="H18" s="148"/>
      <c r="I18" s="132"/>
      <c r="J18" s="144"/>
      <c r="K18" s="135"/>
      <c r="L18" s="145"/>
      <c r="M18" s="1"/>
      <c r="N18" s="130"/>
      <c r="O18" s="131"/>
      <c r="P18" s="1"/>
      <c r="Q18" s="136"/>
      <c r="R18" s="136"/>
      <c r="S18" s="137"/>
      <c r="T18" s="138"/>
      <c r="U18" s="138"/>
      <c r="AD18" s="141"/>
      <c r="AE18" s="141"/>
      <c r="AF18" s="1"/>
    </row>
    <row r="19" spans="1:32" s="139" customFormat="1" x14ac:dyDescent="0.2">
      <c r="A19" s="129"/>
      <c r="B19" s="120"/>
      <c r="C19" s="142"/>
      <c r="D19" s="138"/>
      <c r="E19" s="1"/>
      <c r="F19" s="128"/>
      <c r="G19" s="144"/>
      <c r="H19" s="127"/>
      <c r="I19" s="132"/>
      <c r="J19" s="132"/>
      <c r="K19" s="135"/>
      <c r="L19" s="145"/>
      <c r="M19" s="1"/>
      <c r="N19" s="136"/>
      <c r="O19" s="131"/>
      <c r="P19" s="1"/>
      <c r="Q19" s="136"/>
      <c r="R19" s="136"/>
      <c r="S19" s="137"/>
      <c r="T19" s="138"/>
      <c r="U19" s="138"/>
      <c r="AD19" s="141"/>
      <c r="AE19" s="141"/>
      <c r="AF19" s="1"/>
    </row>
    <row r="20" spans="1:32" s="139" customFormat="1" collapsed="1" x14ac:dyDescent="0.2">
      <c r="A20" s="129"/>
      <c r="B20" s="120"/>
      <c r="C20" s="142"/>
      <c r="D20" s="138"/>
      <c r="E20" s="1"/>
      <c r="F20" s="128"/>
      <c r="G20" s="144"/>
      <c r="H20" s="148"/>
      <c r="I20" s="132"/>
      <c r="J20" s="144"/>
      <c r="K20" s="135"/>
      <c r="L20" s="145"/>
      <c r="M20" s="1"/>
      <c r="N20" s="130"/>
      <c r="O20" s="131"/>
      <c r="P20" s="1"/>
      <c r="Q20" s="136"/>
      <c r="R20" s="136"/>
      <c r="S20" s="137"/>
      <c r="T20" s="138"/>
      <c r="U20" s="138"/>
      <c r="AD20" s="141"/>
      <c r="AE20" s="141"/>
      <c r="AF20" s="1"/>
    </row>
    <row r="21" spans="1:32" s="139" customFormat="1" x14ac:dyDescent="0.2">
      <c r="A21" s="129"/>
      <c r="B21" s="120"/>
      <c r="C21" s="142"/>
      <c r="D21" s="138"/>
      <c r="E21" s="1"/>
      <c r="F21" s="128"/>
      <c r="G21" s="144"/>
      <c r="H21" s="148"/>
      <c r="I21" s="132"/>
      <c r="J21" s="144"/>
      <c r="K21" s="135"/>
      <c r="L21" s="145"/>
      <c r="M21" s="1"/>
      <c r="N21" s="130"/>
      <c r="O21" s="131"/>
      <c r="P21" s="1"/>
      <c r="Q21" s="136"/>
      <c r="R21" s="136"/>
      <c r="S21" s="137"/>
      <c r="T21" s="138"/>
      <c r="U21" s="138"/>
      <c r="AD21" s="141"/>
      <c r="AE21" s="141"/>
      <c r="AF21" s="1"/>
    </row>
    <row r="22" spans="1:32" s="139" customFormat="1" x14ac:dyDescent="0.2">
      <c r="A22" s="129"/>
      <c r="B22" s="120"/>
      <c r="C22" s="138"/>
      <c r="D22" s="138"/>
      <c r="E22" s="1"/>
      <c r="F22" s="128"/>
      <c r="G22" s="144"/>
      <c r="H22" s="127"/>
      <c r="I22" s="132"/>
      <c r="J22" s="132"/>
      <c r="K22" s="135"/>
      <c r="L22" s="145"/>
      <c r="M22" s="1"/>
      <c r="N22" s="136"/>
      <c r="O22" s="131"/>
      <c r="P22" s="1"/>
      <c r="Q22" s="136"/>
      <c r="R22" s="136"/>
      <c r="S22" s="137"/>
      <c r="T22" s="138"/>
      <c r="U22" s="138"/>
      <c r="AD22" s="141"/>
      <c r="AE22" s="141"/>
      <c r="AF22" s="1"/>
    </row>
    <row r="23" spans="1:32" s="139" customFormat="1" collapsed="1" x14ac:dyDescent="0.2">
      <c r="A23" s="129"/>
      <c r="B23" s="120"/>
      <c r="C23" s="142"/>
      <c r="D23" s="138"/>
      <c r="E23" s="1"/>
      <c r="F23" s="128"/>
      <c r="G23" s="144"/>
      <c r="H23" s="148"/>
      <c r="I23" s="132"/>
      <c r="J23" s="144"/>
      <c r="K23" s="135"/>
      <c r="L23" s="145"/>
      <c r="M23" s="1"/>
      <c r="N23" s="130"/>
      <c r="O23" s="131"/>
      <c r="P23" s="1"/>
      <c r="Q23" s="136"/>
      <c r="R23" s="136"/>
      <c r="S23" s="137"/>
      <c r="T23" s="138"/>
      <c r="U23" s="138"/>
      <c r="AD23" s="141"/>
      <c r="AE23" s="141"/>
      <c r="AF23" s="1"/>
    </row>
    <row r="24" spans="1:32" s="139" customFormat="1" x14ac:dyDescent="0.2">
      <c r="A24" s="129"/>
      <c r="B24" s="120"/>
      <c r="C24" s="142"/>
      <c r="D24" s="138"/>
      <c r="E24" s="1"/>
      <c r="F24" s="128"/>
      <c r="G24" s="144"/>
      <c r="H24" s="127"/>
      <c r="I24" s="132"/>
      <c r="J24" s="132"/>
      <c r="K24" s="135"/>
      <c r="L24" s="145"/>
      <c r="M24" s="1"/>
      <c r="N24" s="133"/>
      <c r="O24" s="131"/>
      <c r="P24" s="1"/>
      <c r="Q24" s="136"/>
      <c r="R24" s="136"/>
      <c r="S24" s="137"/>
      <c r="T24" s="138"/>
      <c r="U24" s="138"/>
    </row>
    <row r="25" spans="1:32" s="139" customFormat="1" collapsed="1" x14ac:dyDescent="0.2">
      <c r="A25" s="129"/>
      <c r="B25" s="120"/>
      <c r="C25" s="138"/>
      <c r="D25" s="138"/>
      <c r="E25" s="1"/>
      <c r="F25" s="128"/>
      <c r="G25" s="144"/>
      <c r="H25" s="148"/>
      <c r="I25" s="132"/>
      <c r="J25" s="144"/>
      <c r="K25" s="135"/>
      <c r="L25" s="145"/>
      <c r="M25" s="1"/>
      <c r="N25" s="130"/>
      <c r="O25" s="131"/>
      <c r="P25" s="1"/>
      <c r="Q25" s="136"/>
      <c r="R25" s="136"/>
      <c r="S25" s="137"/>
      <c r="T25" s="138"/>
      <c r="U25" s="138"/>
      <c r="AD25" s="141"/>
      <c r="AE25" s="141"/>
      <c r="AF25" s="1"/>
    </row>
    <row r="26" spans="1:32" s="139" customFormat="1" x14ac:dyDescent="0.2">
      <c r="A26" s="129"/>
      <c r="B26" s="120"/>
      <c r="C26" s="142"/>
      <c r="D26" s="138"/>
      <c r="E26" s="1"/>
      <c r="F26" s="128"/>
      <c r="G26" s="144"/>
      <c r="H26" s="127"/>
      <c r="I26" s="132"/>
      <c r="J26" s="132"/>
      <c r="K26" s="135"/>
      <c r="L26" s="145"/>
      <c r="M26" s="1"/>
      <c r="N26" s="133"/>
      <c r="O26" s="131"/>
      <c r="P26" s="1"/>
      <c r="Q26" s="132"/>
      <c r="R26" s="132"/>
      <c r="S26" s="137"/>
      <c r="T26" s="138"/>
      <c r="U26" s="138"/>
    </row>
    <row r="27" spans="1:32" s="139" customFormat="1" collapsed="1" x14ac:dyDescent="0.2">
      <c r="A27" s="129"/>
      <c r="B27" s="120"/>
      <c r="C27" s="142"/>
      <c r="D27" s="138"/>
      <c r="E27" s="1"/>
      <c r="F27" s="128"/>
      <c r="G27" s="144"/>
      <c r="H27" s="148"/>
      <c r="I27" s="132"/>
      <c r="J27" s="144"/>
      <c r="K27" s="135"/>
      <c r="L27" s="145"/>
      <c r="M27" s="1"/>
      <c r="N27" s="130"/>
      <c r="O27" s="131"/>
      <c r="P27" s="1"/>
      <c r="Q27" s="136"/>
      <c r="R27" s="136"/>
      <c r="S27" s="137"/>
      <c r="T27" s="138"/>
      <c r="U27" s="138"/>
      <c r="AD27" s="141"/>
      <c r="AE27" s="141"/>
      <c r="AF27" s="1"/>
    </row>
    <row r="28" spans="1:32" s="139" customFormat="1" x14ac:dyDescent="0.2">
      <c r="A28" s="129"/>
      <c r="B28" s="120"/>
      <c r="C28" s="142"/>
      <c r="D28" s="138"/>
      <c r="E28" s="1"/>
      <c r="F28" s="128"/>
      <c r="G28" s="144"/>
      <c r="H28" s="127"/>
      <c r="I28" s="132"/>
      <c r="J28" s="132"/>
      <c r="K28" s="135"/>
      <c r="L28" s="145"/>
      <c r="M28" s="1"/>
      <c r="N28" s="133"/>
      <c r="O28" s="131"/>
      <c r="P28" s="1"/>
      <c r="Q28" s="132"/>
      <c r="R28" s="132"/>
      <c r="S28" s="137"/>
      <c r="T28" s="138"/>
      <c r="U28" s="138"/>
    </row>
    <row r="29" spans="1:32" s="139" customFormat="1" collapsed="1" x14ac:dyDescent="0.2">
      <c r="A29" s="129"/>
      <c r="B29" s="120"/>
      <c r="C29" s="142"/>
      <c r="D29" s="138"/>
      <c r="E29" s="1"/>
      <c r="F29" s="128"/>
      <c r="G29" s="144"/>
      <c r="H29" s="148"/>
      <c r="I29" s="132"/>
      <c r="J29" s="144"/>
      <c r="K29" s="135"/>
      <c r="L29" s="145"/>
      <c r="M29" s="1"/>
      <c r="N29" s="130"/>
      <c r="O29" s="131"/>
      <c r="P29" s="1"/>
      <c r="Q29" s="136"/>
      <c r="R29" s="136"/>
      <c r="S29" s="137"/>
      <c r="T29" s="138"/>
      <c r="U29" s="138"/>
      <c r="AD29" s="141"/>
      <c r="AE29" s="141"/>
      <c r="AF29" s="1"/>
    </row>
    <row r="30" spans="1:32" s="139" customFormat="1" x14ac:dyDescent="0.2">
      <c r="A30" s="129"/>
      <c r="B30" s="120"/>
      <c r="C30" s="142"/>
      <c r="D30" s="138"/>
      <c r="E30" s="1"/>
      <c r="F30" s="128"/>
      <c r="G30" s="144"/>
      <c r="H30" s="127"/>
      <c r="I30" s="132"/>
      <c r="J30" s="132"/>
      <c r="K30" s="135"/>
      <c r="L30" s="132"/>
      <c r="M30" s="1"/>
      <c r="N30" s="133"/>
      <c r="O30" s="131"/>
      <c r="P30" s="134"/>
      <c r="Q30" s="132"/>
      <c r="R30" s="132"/>
      <c r="S30" s="137"/>
      <c r="T30" s="138"/>
      <c r="U30" s="138"/>
    </row>
    <row r="31" spans="1:32" s="139" customFormat="1" collapsed="1" x14ac:dyDescent="0.2">
      <c r="A31" s="129"/>
      <c r="B31" s="120"/>
      <c r="C31" s="142"/>
      <c r="D31" s="138"/>
      <c r="E31" s="1"/>
      <c r="F31" s="128"/>
      <c r="G31" s="144"/>
      <c r="H31" s="148"/>
      <c r="I31" s="132"/>
      <c r="J31" s="144"/>
      <c r="K31" s="135"/>
      <c r="L31" s="145"/>
      <c r="M31" s="1"/>
      <c r="N31" s="130"/>
      <c r="O31" s="131"/>
      <c r="P31" s="1"/>
      <c r="Q31" s="136"/>
      <c r="R31" s="136"/>
      <c r="S31" s="137"/>
      <c r="T31" s="138"/>
      <c r="U31" s="138"/>
      <c r="AD31" s="141"/>
      <c r="AE31" s="141"/>
      <c r="AF31" s="1"/>
    </row>
    <row r="32" spans="1:32" s="139" customFormat="1" x14ac:dyDescent="0.2">
      <c r="A32" s="129"/>
      <c r="B32" s="120"/>
      <c r="C32" s="142"/>
      <c r="D32" s="138"/>
      <c r="E32" s="1"/>
      <c r="F32" s="128"/>
      <c r="G32" s="144"/>
      <c r="H32" s="127"/>
      <c r="I32" s="132"/>
      <c r="J32" s="132"/>
      <c r="K32" s="135"/>
      <c r="L32" s="132"/>
      <c r="M32" s="1"/>
      <c r="N32" s="133"/>
      <c r="O32" s="131"/>
      <c r="P32" s="134"/>
      <c r="Q32" s="132"/>
      <c r="R32" s="132"/>
      <c r="S32" s="137"/>
      <c r="T32" s="138"/>
      <c r="U32" s="138"/>
    </row>
    <row r="33" spans="1:49" s="139" customFormat="1" ht="12" customHeight="1" collapsed="1" x14ac:dyDescent="0.2">
      <c r="A33" s="129"/>
      <c r="B33" s="120"/>
      <c r="C33" s="142"/>
      <c r="D33" s="138"/>
      <c r="E33" s="1"/>
      <c r="F33" s="128"/>
      <c r="G33" s="144"/>
      <c r="H33" s="148"/>
      <c r="I33" s="132"/>
      <c r="J33" s="135"/>
      <c r="K33" s="135"/>
      <c r="L33" s="145"/>
      <c r="M33" s="1"/>
      <c r="N33" s="130"/>
      <c r="O33" s="131"/>
      <c r="P33" s="1"/>
      <c r="Q33" s="136"/>
      <c r="R33" s="136"/>
      <c r="S33" s="137"/>
      <c r="T33" s="138"/>
      <c r="U33" s="138"/>
      <c r="AD33" s="141"/>
      <c r="AE33" s="141"/>
      <c r="AF33" s="1"/>
    </row>
    <row r="34" spans="1:49" s="139" customFormat="1" ht="12" customHeight="1" x14ac:dyDescent="0.2">
      <c r="A34" s="129"/>
      <c r="B34" s="120"/>
      <c r="C34" s="142"/>
      <c r="D34" s="138"/>
      <c r="E34" s="1"/>
      <c r="F34" s="128"/>
      <c r="G34" s="144"/>
      <c r="H34" s="127"/>
      <c r="I34" s="132"/>
      <c r="J34" s="132"/>
      <c r="K34" s="135"/>
      <c r="L34" s="132"/>
      <c r="M34" s="1"/>
      <c r="N34" s="133"/>
      <c r="O34" s="131"/>
      <c r="P34" s="134"/>
      <c r="Q34" s="132"/>
      <c r="R34" s="132"/>
      <c r="S34" s="137"/>
      <c r="T34" s="138"/>
      <c r="U34" s="138"/>
    </row>
    <row r="35" spans="1:49" s="139" customFormat="1" ht="12" customHeight="1" x14ac:dyDescent="0.2">
      <c r="A35" s="149"/>
      <c r="B35" s="120"/>
      <c r="C35" s="142"/>
      <c r="D35" s="138"/>
      <c r="E35" s="1"/>
      <c r="F35" s="151"/>
      <c r="G35" s="144"/>
      <c r="H35" s="1"/>
      <c r="I35" s="132"/>
      <c r="J35" s="132"/>
      <c r="K35" s="136"/>
      <c r="L35" s="145"/>
      <c r="M35" s="1"/>
      <c r="N35" s="136"/>
      <c r="O35" s="131"/>
      <c r="P35" s="1"/>
      <c r="Q35" s="132"/>
      <c r="R35" s="132"/>
      <c r="S35" s="137"/>
      <c r="T35" s="138"/>
      <c r="U35" s="138"/>
      <c r="Z35" s="137"/>
      <c r="AA35" s="138"/>
      <c r="AB35" s="138"/>
      <c r="AD35" s="145"/>
      <c r="AE35" s="145"/>
      <c r="AF35" s="1"/>
      <c r="AM35" s="137"/>
      <c r="AN35" s="138"/>
      <c r="AO35" s="138"/>
      <c r="AQ35" s="137"/>
      <c r="AR35" s="138"/>
      <c r="AS35" s="138"/>
      <c r="AU35" s="137"/>
      <c r="AV35" s="138"/>
      <c r="AW35" s="138"/>
    </row>
    <row r="36" spans="1:49" s="139" customFormat="1" ht="12" customHeight="1" x14ac:dyDescent="0.2">
      <c r="A36" s="147"/>
      <c r="B36" s="120"/>
      <c r="C36" s="142"/>
      <c r="D36" s="138"/>
      <c r="E36" s="1"/>
      <c r="F36" s="152"/>
      <c r="G36" s="144"/>
      <c r="H36" s="1"/>
      <c r="I36" s="132"/>
      <c r="J36" s="132"/>
      <c r="K36" s="136"/>
      <c r="L36" s="145"/>
      <c r="M36" s="1"/>
      <c r="N36" s="136"/>
      <c r="O36" s="131"/>
      <c r="P36" s="1"/>
      <c r="Q36" s="132"/>
      <c r="R36" s="132"/>
      <c r="S36" s="137"/>
      <c r="T36" s="138"/>
      <c r="U36" s="138"/>
      <c r="Z36" s="137"/>
      <c r="AA36" s="138"/>
      <c r="AB36" s="138"/>
      <c r="AD36" s="145"/>
      <c r="AE36" s="145"/>
      <c r="AF36" s="1"/>
      <c r="AM36" s="137"/>
      <c r="AN36" s="138"/>
      <c r="AO36" s="138"/>
      <c r="AQ36" s="137"/>
      <c r="AR36" s="138"/>
      <c r="AS36" s="138"/>
      <c r="AU36" s="137"/>
      <c r="AV36" s="138"/>
      <c r="AW36" s="138"/>
    </row>
    <row r="37" spans="1:49" s="139" customFormat="1" x14ac:dyDescent="0.2">
      <c r="A37" s="147"/>
      <c r="B37" s="120"/>
      <c r="C37" s="142"/>
      <c r="D37" s="138"/>
      <c r="E37" s="1"/>
      <c r="F37" s="152"/>
      <c r="G37" s="144"/>
      <c r="H37" s="1"/>
      <c r="I37" s="132"/>
      <c r="J37" s="132"/>
      <c r="K37" s="136"/>
      <c r="L37" s="145"/>
      <c r="M37" s="1"/>
      <c r="N37" s="136"/>
      <c r="O37" s="131"/>
      <c r="P37" s="1"/>
      <c r="Q37" s="132"/>
      <c r="R37" s="132"/>
      <c r="S37" s="137"/>
      <c r="T37" s="138"/>
      <c r="U37" s="138"/>
      <c r="Z37" s="137"/>
      <c r="AA37" s="138"/>
      <c r="AB37" s="138"/>
      <c r="AD37" s="145"/>
      <c r="AE37" s="145"/>
      <c r="AF37" s="1"/>
      <c r="AM37" s="137"/>
      <c r="AN37" s="138"/>
      <c r="AO37" s="138"/>
      <c r="AQ37" s="137"/>
      <c r="AR37" s="138"/>
      <c r="AS37" s="138"/>
      <c r="AU37" s="137"/>
      <c r="AV37" s="138"/>
      <c r="AW37" s="138"/>
    </row>
    <row r="38" spans="1:49" s="139" customFormat="1" x14ac:dyDescent="0.2">
      <c r="A38" s="147"/>
      <c r="B38" s="120"/>
      <c r="C38" s="142"/>
      <c r="D38" s="138"/>
      <c r="E38" s="1"/>
      <c r="F38" s="153"/>
      <c r="G38" s="144"/>
      <c r="H38" s="1"/>
      <c r="I38" s="132"/>
      <c r="J38" s="132"/>
      <c r="K38" s="136"/>
      <c r="L38" s="145"/>
      <c r="M38" s="1"/>
      <c r="N38" s="136"/>
      <c r="O38" s="131"/>
      <c r="P38" s="1"/>
      <c r="Q38" s="132"/>
      <c r="R38" s="132"/>
      <c r="S38" s="137"/>
      <c r="T38" s="138"/>
      <c r="U38" s="138"/>
      <c r="Z38" s="137"/>
      <c r="AA38" s="138"/>
      <c r="AB38" s="138"/>
      <c r="AD38" s="145"/>
      <c r="AE38" s="145"/>
      <c r="AF38" s="1"/>
      <c r="AM38" s="137"/>
      <c r="AN38" s="138"/>
      <c r="AO38" s="138"/>
      <c r="AQ38" s="137"/>
      <c r="AR38" s="138"/>
      <c r="AS38" s="138"/>
      <c r="AU38" s="137"/>
      <c r="AV38" s="138"/>
      <c r="AW38" s="138"/>
    </row>
    <row r="39" spans="1:49" s="139" customFormat="1" x14ac:dyDescent="0.2">
      <c r="A39" s="147"/>
      <c r="B39" s="120"/>
      <c r="C39" s="142"/>
      <c r="D39" s="138"/>
      <c r="E39" s="1"/>
      <c r="F39" s="151"/>
      <c r="G39" s="144"/>
      <c r="H39" s="1"/>
      <c r="I39" s="132"/>
      <c r="J39" s="132"/>
      <c r="K39" s="136"/>
      <c r="L39" s="145"/>
      <c r="M39" s="1"/>
      <c r="N39" s="136"/>
      <c r="O39" s="131"/>
      <c r="P39" s="1"/>
      <c r="Q39" s="132"/>
      <c r="R39" s="132"/>
      <c r="S39" s="137"/>
      <c r="T39" s="138"/>
      <c r="U39" s="138"/>
      <c r="Z39" s="137"/>
      <c r="AA39" s="138"/>
      <c r="AB39" s="138"/>
      <c r="AD39" s="145"/>
      <c r="AE39" s="145"/>
      <c r="AF39" s="1"/>
      <c r="AM39" s="137"/>
      <c r="AN39" s="138"/>
      <c r="AO39" s="138"/>
      <c r="AQ39" s="137"/>
      <c r="AR39" s="138"/>
      <c r="AS39" s="138"/>
      <c r="AU39" s="137"/>
      <c r="AV39" s="138"/>
      <c r="AW39" s="138"/>
    </row>
    <row r="40" spans="1:49" s="139" customFormat="1" x14ac:dyDescent="0.2">
      <c r="A40" s="147"/>
      <c r="B40" s="120"/>
      <c r="C40" s="142"/>
      <c r="D40" s="138"/>
      <c r="E40" s="1"/>
      <c r="F40" s="152"/>
      <c r="G40" s="144"/>
      <c r="H40" s="1"/>
      <c r="I40" s="132"/>
      <c r="J40" s="132"/>
      <c r="K40" s="136"/>
      <c r="L40" s="145"/>
      <c r="M40" s="1"/>
      <c r="N40" s="136"/>
      <c r="O40" s="131"/>
      <c r="P40" s="1"/>
      <c r="Q40" s="132"/>
      <c r="R40" s="132"/>
      <c r="S40" s="137"/>
      <c r="T40" s="138"/>
      <c r="U40" s="138"/>
      <c r="Z40" s="137"/>
      <c r="AA40" s="138"/>
      <c r="AB40" s="138"/>
      <c r="AD40" s="145"/>
      <c r="AE40" s="145"/>
      <c r="AF40" s="1"/>
      <c r="AM40" s="137"/>
      <c r="AN40" s="138"/>
      <c r="AO40" s="138"/>
      <c r="AQ40" s="137"/>
      <c r="AR40" s="138"/>
      <c r="AS40" s="138"/>
      <c r="AU40" s="137"/>
      <c r="AV40" s="138"/>
      <c r="AW40" s="138"/>
    </row>
    <row r="41" spans="1:49" s="139" customFormat="1" x14ac:dyDescent="0.2">
      <c r="A41" s="147"/>
      <c r="B41" s="120"/>
      <c r="C41" s="142"/>
      <c r="D41" s="138"/>
      <c r="E41" s="1"/>
      <c r="F41" s="152"/>
      <c r="G41" s="144"/>
      <c r="H41" s="1"/>
      <c r="I41" s="132"/>
      <c r="J41" s="132"/>
      <c r="K41" s="136"/>
      <c r="L41" s="145"/>
      <c r="M41" s="1"/>
      <c r="N41" s="136"/>
      <c r="O41" s="131"/>
      <c r="P41" s="1"/>
      <c r="Q41" s="132"/>
      <c r="R41" s="132"/>
      <c r="S41" s="137"/>
      <c r="T41" s="138"/>
      <c r="U41" s="138"/>
      <c r="Z41" s="137"/>
      <c r="AA41" s="138"/>
      <c r="AB41" s="138"/>
      <c r="AD41" s="145"/>
      <c r="AE41" s="145"/>
      <c r="AF41" s="1"/>
      <c r="AM41" s="137"/>
      <c r="AN41" s="138"/>
      <c r="AO41" s="138"/>
      <c r="AQ41" s="137"/>
      <c r="AR41" s="138"/>
      <c r="AS41" s="138"/>
      <c r="AU41" s="137"/>
      <c r="AV41" s="138"/>
      <c r="AW41" s="138"/>
    </row>
    <row r="42" spans="1:49" s="139" customFormat="1" x14ac:dyDescent="0.2">
      <c r="A42" s="147"/>
      <c r="B42" s="120"/>
      <c r="C42" s="142"/>
      <c r="D42" s="138"/>
      <c r="E42" s="1"/>
      <c r="F42" s="153"/>
      <c r="G42" s="144"/>
      <c r="H42" s="1"/>
      <c r="I42" s="132"/>
      <c r="J42" s="132"/>
      <c r="K42" s="136"/>
      <c r="L42" s="145"/>
      <c r="M42" s="1"/>
      <c r="N42" s="136"/>
      <c r="O42" s="131"/>
      <c r="P42" s="1"/>
      <c r="Q42" s="132"/>
      <c r="R42" s="132"/>
      <c r="S42" s="137"/>
      <c r="T42" s="138"/>
      <c r="U42" s="138"/>
      <c r="Z42" s="137"/>
      <c r="AA42" s="138"/>
      <c r="AB42" s="138"/>
      <c r="AD42" s="145"/>
      <c r="AE42" s="145"/>
      <c r="AF42" s="1"/>
      <c r="AM42" s="137"/>
      <c r="AN42" s="138"/>
      <c r="AO42" s="138"/>
      <c r="AQ42" s="137"/>
      <c r="AR42" s="138"/>
      <c r="AS42" s="138"/>
      <c r="AU42" s="137"/>
      <c r="AV42" s="138"/>
      <c r="AW42" s="138"/>
    </row>
    <row r="43" spans="1:49" s="139" customFormat="1" x14ac:dyDescent="0.2">
      <c r="A43" s="147"/>
      <c r="B43" s="120"/>
      <c r="C43" s="142"/>
      <c r="D43" s="138"/>
      <c r="E43" s="1"/>
      <c r="F43" s="152"/>
      <c r="G43" s="144"/>
      <c r="H43" s="1"/>
      <c r="I43" s="132"/>
      <c r="J43" s="132"/>
      <c r="K43" s="136"/>
      <c r="L43" s="145"/>
      <c r="M43" s="1"/>
      <c r="N43" s="136"/>
      <c r="O43" s="131"/>
      <c r="P43" s="1"/>
      <c r="Q43" s="132"/>
      <c r="R43" s="132"/>
      <c r="S43" s="137"/>
      <c r="T43" s="138"/>
      <c r="U43" s="138"/>
      <c r="Z43" s="137"/>
      <c r="AA43" s="138"/>
      <c r="AB43" s="138"/>
      <c r="AD43" s="145"/>
      <c r="AE43" s="145"/>
      <c r="AF43" s="1"/>
      <c r="AM43" s="137"/>
      <c r="AN43" s="138"/>
      <c r="AO43" s="138"/>
      <c r="AQ43" s="137"/>
      <c r="AR43" s="138"/>
      <c r="AS43" s="138"/>
      <c r="AU43" s="137"/>
      <c r="AV43" s="138"/>
      <c r="AW43" s="138"/>
    </row>
    <row r="44" spans="1:49" s="139" customFormat="1" x14ac:dyDescent="0.2">
      <c r="A44" s="147"/>
      <c r="B44" s="120"/>
      <c r="C44" s="142"/>
      <c r="D44" s="138"/>
      <c r="E44" s="1"/>
      <c r="F44" s="152"/>
      <c r="G44" s="144"/>
      <c r="H44" s="1"/>
      <c r="I44" s="132"/>
      <c r="J44" s="132"/>
      <c r="K44" s="136"/>
      <c r="L44" s="145"/>
      <c r="M44" s="1"/>
      <c r="N44" s="136"/>
      <c r="O44" s="131"/>
      <c r="P44" s="1"/>
      <c r="Q44" s="132"/>
      <c r="R44" s="132"/>
      <c r="S44" s="137"/>
      <c r="T44" s="138"/>
      <c r="U44" s="138"/>
      <c r="Z44" s="137"/>
      <c r="AA44" s="138"/>
      <c r="AB44" s="138"/>
      <c r="AD44" s="145"/>
      <c r="AE44" s="145"/>
      <c r="AF44" s="1"/>
      <c r="AM44" s="137"/>
      <c r="AN44" s="138"/>
      <c r="AO44" s="138"/>
      <c r="AQ44" s="137"/>
      <c r="AR44" s="138"/>
      <c r="AS44" s="138"/>
      <c r="AU44" s="137"/>
      <c r="AV44" s="138"/>
      <c r="AW44" s="138"/>
    </row>
    <row r="45" spans="1:49" s="139" customFormat="1" x14ac:dyDescent="0.2">
      <c r="A45" s="147"/>
      <c r="B45" s="120"/>
      <c r="C45" s="142"/>
      <c r="D45" s="138"/>
      <c r="E45" s="1"/>
      <c r="F45" s="154"/>
      <c r="G45" s="144"/>
      <c r="H45" s="1"/>
      <c r="I45" s="132"/>
      <c r="J45" s="132"/>
      <c r="K45" s="136"/>
      <c r="L45" s="145"/>
      <c r="M45" s="1"/>
      <c r="N45" s="136"/>
      <c r="O45" s="131"/>
      <c r="P45" s="1"/>
      <c r="Q45" s="132"/>
      <c r="R45" s="132"/>
      <c r="S45" s="137"/>
      <c r="T45" s="138"/>
      <c r="U45" s="138"/>
      <c r="Z45" s="137"/>
      <c r="AA45" s="138"/>
      <c r="AB45" s="138"/>
      <c r="AD45" s="145"/>
      <c r="AE45" s="145"/>
      <c r="AF45" s="1"/>
      <c r="AM45" s="137"/>
      <c r="AN45" s="138"/>
      <c r="AO45" s="138"/>
      <c r="AQ45" s="137"/>
      <c r="AR45" s="138"/>
      <c r="AS45" s="138"/>
      <c r="AU45" s="137"/>
      <c r="AV45" s="138"/>
      <c r="AW45" s="138"/>
    </row>
    <row r="46" spans="1:49" s="139" customFormat="1" x14ac:dyDescent="0.2">
      <c r="A46" s="147"/>
      <c r="B46" s="120"/>
      <c r="C46" s="142"/>
      <c r="D46" s="138"/>
      <c r="E46" s="1"/>
      <c r="F46" s="151"/>
      <c r="G46" s="144"/>
      <c r="H46" s="1"/>
      <c r="I46" s="132"/>
      <c r="J46" s="132"/>
      <c r="K46" s="136"/>
      <c r="L46" s="145"/>
      <c r="M46" s="1"/>
      <c r="N46" s="136"/>
      <c r="O46" s="131"/>
      <c r="P46" s="1"/>
      <c r="Q46" s="132"/>
      <c r="R46" s="132"/>
      <c r="S46" s="137"/>
      <c r="T46" s="138"/>
      <c r="U46" s="138"/>
      <c r="Z46" s="137"/>
      <c r="AA46" s="138"/>
      <c r="AB46" s="138"/>
      <c r="AD46" s="145"/>
      <c r="AE46" s="145"/>
      <c r="AF46" s="1"/>
      <c r="AM46" s="137"/>
      <c r="AN46" s="138"/>
      <c r="AO46" s="138"/>
      <c r="AQ46" s="137"/>
      <c r="AR46" s="138"/>
      <c r="AS46" s="138"/>
      <c r="AU46" s="137"/>
      <c r="AV46" s="138"/>
      <c r="AW46" s="138"/>
    </row>
    <row r="47" spans="1:49" s="139" customFormat="1" x14ac:dyDescent="0.2">
      <c r="A47" s="147"/>
      <c r="B47" s="120"/>
      <c r="C47" s="142"/>
      <c r="D47" s="138"/>
      <c r="E47" s="1"/>
      <c r="F47" s="151"/>
      <c r="G47" s="144"/>
      <c r="H47" s="1"/>
      <c r="I47" s="132"/>
      <c r="J47" s="132"/>
      <c r="K47" s="136"/>
      <c r="L47" s="145"/>
      <c r="M47" s="1"/>
      <c r="N47" s="136"/>
      <c r="O47" s="131"/>
      <c r="P47" s="1"/>
      <c r="Q47" s="132"/>
      <c r="R47" s="132"/>
      <c r="S47" s="137"/>
      <c r="T47" s="138"/>
      <c r="U47" s="138"/>
      <c r="Z47" s="137"/>
      <c r="AA47" s="138"/>
      <c r="AB47" s="138"/>
      <c r="AD47" s="145"/>
      <c r="AE47" s="145"/>
      <c r="AF47" s="1"/>
      <c r="AM47" s="137"/>
      <c r="AN47" s="138"/>
      <c r="AO47" s="138"/>
      <c r="AQ47" s="137"/>
      <c r="AR47" s="138"/>
      <c r="AS47" s="138"/>
      <c r="AU47" s="137"/>
      <c r="AV47" s="138"/>
      <c r="AW47" s="138"/>
    </row>
    <row r="48" spans="1:49" s="139" customFormat="1" x14ac:dyDescent="0.2">
      <c r="A48" s="147"/>
      <c r="B48" s="120"/>
      <c r="C48" s="142"/>
      <c r="D48" s="138"/>
      <c r="E48" s="1"/>
      <c r="F48" s="151"/>
      <c r="G48" s="144"/>
      <c r="H48" s="1"/>
      <c r="I48" s="132"/>
      <c r="J48" s="132"/>
      <c r="K48" s="136"/>
      <c r="L48" s="145"/>
      <c r="M48" s="1"/>
      <c r="N48" s="136"/>
      <c r="O48" s="131"/>
      <c r="P48" s="1"/>
      <c r="Q48" s="132"/>
      <c r="R48" s="132"/>
      <c r="S48" s="137"/>
      <c r="T48" s="138"/>
      <c r="U48" s="138"/>
      <c r="Z48" s="137"/>
      <c r="AA48" s="138"/>
      <c r="AB48" s="138"/>
      <c r="AD48" s="145"/>
      <c r="AE48" s="145"/>
      <c r="AF48" s="1"/>
      <c r="AM48" s="137"/>
      <c r="AN48" s="138"/>
      <c r="AO48" s="138"/>
      <c r="AQ48" s="137"/>
      <c r="AR48" s="138"/>
      <c r="AS48" s="138"/>
      <c r="AU48" s="137"/>
      <c r="AV48" s="138"/>
      <c r="AW48" s="138"/>
    </row>
    <row r="49" spans="1:49" s="139" customFormat="1" x14ac:dyDescent="0.2">
      <c r="A49" s="147"/>
      <c r="B49" s="120"/>
      <c r="C49" s="142"/>
      <c r="D49" s="138"/>
      <c r="E49" s="1"/>
      <c r="F49" s="151"/>
      <c r="G49" s="144"/>
      <c r="H49" s="1"/>
      <c r="I49" s="132"/>
      <c r="J49" s="132"/>
      <c r="K49" s="136"/>
      <c r="L49" s="145"/>
      <c r="M49" s="1"/>
      <c r="N49" s="136"/>
      <c r="O49" s="131"/>
      <c r="P49" s="1"/>
      <c r="Q49" s="132"/>
      <c r="R49" s="132"/>
      <c r="S49" s="137"/>
      <c r="T49" s="138"/>
      <c r="U49" s="138"/>
      <c r="Z49" s="137"/>
      <c r="AA49" s="138"/>
      <c r="AB49" s="138"/>
      <c r="AD49" s="145"/>
      <c r="AE49" s="145"/>
      <c r="AF49" s="1"/>
      <c r="AM49" s="137"/>
      <c r="AN49" s="138"/>
      <c r="AO49" s="138"/>
      <c r="AQ49" s="137"/>
      <c r="AR49" s="138"/>
      <c r="AS49" s="138"/>
      <c r="AU49" s="137"/>
      <c r="AV49" s="138"/>
      <c r="AW49" s="138"/>
    </row>
    <row r="50" spans="1:49" s="139" customFormat="1" x14ac:dyDescent="0.2">
      <c r="A50" s="147"/>
      <c r="B50" s="120"/>
      <c r="C50" s="142"/>
      <c r="D50" s="138"/>
      <c r="E50" s="1"/>
      <c r="F50" s="154"/>
      <c r="G50" s="144"/>
      <c r="H50" s="1"/>
      <c r="I50" s="132"/>
      <c r="J50" s="132"/>
      <c r="K50" s="136"/>
      <c r="L50" s="145"/>
      <c r="M50" s="1"/>
      <c r="N50" s="136"/>
      <c r="O50" s="131"/>
      <c r="P50" s="1"/>
      <c r="Q50" s="132"/>
      <c r="R50" s="132"/>
      <c r="S50" s="137"/>
      <c r="T50" s="138"/>
      <c r="U50" s="138"/>
      <c r="Z50" s="137"/>
      <c r="AA50" s="138"/>
      <c r="AB50" s="138"/>
      <c r="AD50" s="145"/>
      <c r="AE50" s="145"/>
      <c r="AF50" s="1"/>
      <c r="AM50" s="137"/>
      <c r="AN50" s="138"/>
      <c r="AO50" s="138"/>
      <c r="AQ50" s="137"/>
      <c r="AR50" s="138"/>
      <c r="AS50" s="138"/>
      <c r="AU50" s="137"/>
      <c r="AV50" s="138"/>
      <c r="AW50" s="138"/>
    </row>
    <row r="51" spans="1:49" s="139" customFormat="1" x14ac:dyDescent="0.2">
      <c r="A51" s="147"/>
      <c r="B51" s="120"/>
      <c r="C51" s="142"/>
      <c r="D51" s="138"/>
      <c r="E51" s="1"/>
      <c r="F51" s="154"/>
      <c r="G51" s="144"/>
      <c r="H51" s="1"/>
      <c r="I51" s="132"/>
      <c r="J51" s="132"/>
      <c r="K51" s="136"/>
      <c r="L51" s="145"/>
      <c r="M51" s="1"/>
      <c r="N51" s="136"/>
      <c r="O51" s="131"/>
      <c r="P51" s="1"/>
      <c r="Q51" s="132"/>
      <c r="R51" s="132"/>
      <c r="S51" s="137"/>
      <c r="T51" s="138"/>
      <c r="U51" s="138"/>
      <c r="Z51" s="137"/>
      <c r="AA51" s="138"/>
      <c r="AB51" s="138"/>
      <c r="AD51" s="145"/>
      <c r="AE51" s="145"/>
      <c r="AF51" s="1"/>
      <c r="AM51" s="137"/>
      <c r="AN51" s="138"/>
      <c r="AO51" s="138"/>
      <c r="AQ51" s="137"/>
      <c r="AR51" s="138"/>
      <c r="AS51" s="138"/>
      <c r="AU51" s="137"/>
      <c r="AV51" s="138"/>
      <c r="AW51" s="138"/>
    </row>
    <row r="52" spans="1:49" s="139" customFormat="1" x14ac:dyDescent="0.2">
      <c r="A52" s="147"/>
      <c r="B52" s="120"/>
      <c r="C52" s="142"/>
      <c r="D52" s="138"/>
      <c r="E52" s="1"/>
      <c r="F52" s="151"/>
      <c r="G52" s="144"/>
      <c r="H52" s="1"/>
      <c r="I52" s="132"/>
      <c r="J52" s="132"/>
      <c r="K52" s="136"/>
      <c r="L52" s="145"/>
      <c r="M52" s="1"/>
      <c r="N52" s="136"/>
      <c r="O52" s="131"/>
      <c r="P52" s="1"/>
      <c r="Q52" s="132"/>
      <c r="R52" s="132"/>
      <c r="S52" s="137"/>
      <c r="T52" s="138"/>
      <c r="U52" s="138"/>
      <c r="Z52" s="137"/>
      <c r="AA52" s="138"/>
      <c r="AB52" s="138"/>
      <c r="AD52" s="145"/>
      <c r="AE52" s="145"/>
      <c r="AF52" s="1"/>
      <c r="AM52" s="137"/>
      <c r="AN52" s="138"/>
      <c r="AO52" s="138"/>
      <c r="AQ52" s="137"/>
      <c r="AR52" s="138"/>
      <c r="AS52" s="138"/>
      <c r="AU52" s="137"/>
      <c r="AV52" s="138"/>
      <c r="AW52" s="138"/>
    </row>
    <row r="53" spans="1:49" s="139" customFormat="1" x14ac:dyDescent="0.2">
      <c r="A53" s="147"/>
      <c r="B53" s="120"/>
      <c r="C53" s="142"/>
      <c r="D53" s="138"/>
      <c r="E53" s="1"/>
      <c r="F53" s="151"/>
      <c r="G53" s="144"/>
      <c r="H53" s="1"/>
      <c r="I53" s="132"/>
      <c r="J53" s="132"/>
      <c r="K53" s="136"/>
      <c r="L53" s="145"/>
      <c r="M53" s="1"/>
      <c r="N53" s="136"/>
      <c r="O53" s="131"/>
      <c r="P53" s="1"/>
      <c r="Q53" s="132"/>
      <c r="R53" s="132"/>
      <c r="S53" s="137"/>
      <c r="T53" s="138"/>
      <c r="U53" s="138"/>
      <c r="Z53" s="137"/>
      <c r="AA53" s="138"/>
      <c r="AB53" s="138"/>
      <c r="AD53" s="145"/>
      <c r="AE53" s="145"/>
      <c r="AF53" s="1"/>
      <c r="AM53" s="137"/>
      <c r="AN53" s="138"/>
      <c r="AO53" s="138"/>
      <c r="AQ53" s="137"/>
      <c r="AR53" s="138"/>
      <c r="AS53" s="138"/>
      <c r="AU53" s="137"/>
      <c r="AV53" s="138"/>
      <c r="AW53" s="138"/>
    </row>
    <row r="54" spans="1:49" s="139" customFormat="1" x14ac:dyDescent="0.2">
      <c r="A54" s="147"/>
      <c r="B54" s="120"/>
      <c r="C54" s="142"/>
      <c r="D54" s="138"/>
      <c r="E54" s="1"/>
      <c r="F54" s="151"/>
      <c r="G54" s="144"/>
      <c r="H54" s="1"/>
      <c r="I54" s="132"/>
      <c r="J54" s="132"/>
      <c r="K54" s="136"/>
      <c r="L54" s="145"/>
      <c r="M54" s="1"/>
      <c r="N54" s="136"/>
      <c r="O54" s="131"/>
      <c r="P54" s="1"/>
      <c r="Q54" s="132"/>
      <c r="R54" s="132"/>
      <c r="S54" s="137"/>
      <c r="T54" s="138"/>
      <c r="U54" s="138"/>
      <c r="Z54" s="137"/>
      <c r="AA54" s="138"/>
      <c r="AB54" s="138"/>
      <c r="AD54" s="145"/>
      <c r="AE54" s="145"/>
      <c r="AF54" s="1"/>
      <c r="AM54" s="137"/>
      <c r="AN54" s="138"/>
      <c r="AO54" s="138"/>
      <c r="AQ54" s="137"/>
      <c r="AR54" s="138"/>
      <c r="AS54" s="138"/>
      <c r="AU54" s="137"/>
      <c r="AV54" s="138"/>
      <c r="AW54" s="138"/>
    </row>
    <row r="55" spans="1:49" s="139" customFormat="1" ht="13.5" thickBot="1" x14ac:dyDescent="0.25">
      <c r="A55" s="147"/>
      <c r="B55" s="120"/>
      <c r="C55" s="142"/>
      <c r="D55" s="138"/>
      <c r="E55" s="1"/>
      <c r="F55" s="155"/>
      <c r="G55" s="144"/>
      <c r="H55" s="1"/>
      <c r="I55" s="132"/>
      <c r="J55" s="132"/>
      <c r="K55" s="136"/>
      <c r="L55" s="145"/>
      <c r="M55" s="1"/>
      <c r="N55" s="136"/>
      <c r="O55" s="131"/>
      <c r="P55" s="1"/>
      <c r="Q55" s="132"/>
      <c r="R55" s="132"/>
      <c r="S55" s="137"/>
      <c r="T55" s="138"/>
      <c r="U55" s="138"/>
      <c r="Z55" s="137"/>
      <c r="AA55" s="138"/>
      <c r="AB55" s="138"/>
      <c r="AD55" s="145"/>
      <c r="AE55" s="145"/>
      <c r="AF55" s="1"/>
      <c r="AM55" s="137"/>
      <c r="AN55" s="138"/>
      <c r="AO55" s="138"/>
      <c r="AQ55" s="137"/>
      <c r="AR55" s="138"/>
      <c r="AS55" s="138"/>
      <c r="AU55" s="137"/>
      <c r="AV55" s="138"/>
      <c r="AW55" s="138"/>
    </row>
    <row r="56" spans="1:49" s="139" customFormat="1" ht="13.5" thickTop="1" x14ac:dyDescent="0.2">
      <c r="A56" s="147"/>
      <c r="B56" s="125"/>
      <c r="C56" s="142"/>
      <c r="D56" s="138"/>
      <c r="E56" s="1"/>
      <c r="F56" s="155"/>
      <c r="G56" s="144"/>
      <c r="H56" s="1"/>
      <c r="I56" s="132"/>
      <c r="J56" s="132"/>
      <c r="K56" s="136"/>
      <c r="L56" s="145"/>
      <c r="M56" s="1"/>
      <c r="N56" s="136"/>
      <c r="O56" s="131"/>
      <c r="P56" s="1"/>
      <c r="Q56" s="132"/>
      <c r="R56" s="132"/>
      <c r="S56" s="137"/>
      <c r="T56" s="138"/>
      <c r="U56" s="138"/>
      <c r="Z56" s="137"/>
      <c r="AA56" s="138"/>
      <c r="AB56" s="138"/>
      <c r="AD56" s="145"/>
      <c r="AE56" s="145"/>
      <c r="AF56" s="1"/>
      <c r="AM56" s="137"/>
      <c r="AN56" s="138"/>
      <c r="AO56" s="138"/>
      <c r="AQ56" s="137"/>
      <c r="AR56" s="138"/>
      <c r="AS56" s="138"/>
      <c r="AU56" s="137"/>
      <c r="AV56" s="138"/>
      <c r="AW56" s="138"/>
    </row>
    <row r="57" spans="1:49" s="139" customFormat="1" x14ac:dyDescent="0.2">
      <c r="A57" s="147"/>
      <c r="B57" s="120"/>
      <c r="C57" s="142"/>
      <c r="D57" s="138"/>
      <c r="E57" s="1"/>
      <c r="F57" s="151"/>
      <c r="G57" s="144"/>
      <c r="H57" s="1"/>
      <c r="I57" s="132"/>
      <c r="J57" s="132"/>
      <c r="K57" s="136"/>
      <c r="L57" s="145"/>
      <c r="M57" s="1"/>
      <c r="N57" s="136"/>
      <c r="O57" s="131"/>
      <c r="P57" s="1"/>
      <c r="Q57" s="132"/>
      <c r="R57" s="132"/>
      <c r="S57" s="137"/>
      <c r="T57" s="138"/>
      <c r="U57" s="138"/>
      <c r="Z57" s="137"/>
      <c r="AA57" s="138"/>
      <c r="AB57" s="138"/>
      <c r="AD57" s="145"/>
      <c r="AE57" s="145"/>
      <c r="AF57" s="1"/>
      <c r="AM57" s="137"/>
      <c r="AN57" s="138"/>
      <c r="AO57" s="138"/>
      <c r="AQ57" s="137"/>
      <c r="AR57" s="138"/>
      <c r="AS57" s="138"/>
      <c r="AU57" s="137"/>
      <c r="AV57" s="138"/>
      <c r="AW57" s="138"/>
    </row>
    <row r="58" spans="1:49" s="139" customFormat="1" x14ac:dyDescent="0.2">
      <c r="A58" s="147"/>
      <c r="B58" s="120"/>
      <c r="C58" s="142"/>
      <c r="D58" s="138"/>
      <c r="E58" s="1"/>
      <c r="F58" s="155"/>
      <c r="G58" s="144"/>
      <c r="H58" s="1"/>
      <c r="I58" s="132"/>
      <c r="J58" s="132"/>
      <c r="K58" s="136"/>
      <c r="L58" s="145"/>
      <c r="M58" s="1"/>
      <c r="N58" s="136"/>
      <c r="O58" s="131"/>
      <c r="P58" s="1"/>
      <c r="Q58" s="132"/>
      <c r="R58" s="132"/>
      <c r="S58" s="137"/>
      <c r="T58" s="138"/>
      <c r="U58" s="138"/>
      <c r="Z58" s="137"/>
      <c r="AA58" s="138"/>
      <c r="AB58" s="138"/>
      <c r="AD58" s="145"/>
      <c r="AE58" s="145"/>
      <c r="AF58" s="1"/>
      <c r="AM58" s="137"/>
      <c r="AN58" s="138"/>
      <c r="AO58" s="138"/>
      <c r="AQ58" s="137"/>
      <c r="AR58" s="138"/>
      <c r="AS58" s="138"/>
      <c r="AU58" s="137"/>
      <c r="AV58" s="138"/>
      <c r="AW58" s="138"/>
    </row>
    <row r="59" spans="1:49" s="139" customFormat="1" x14ac:dyDescent="0.2">
      <c r="A59" s="147"/>
      <c r="B59" s="120"/>
      <c r="C59" s="142"/>
      <c r="D59" s="138"/>
      <c r="E59" s="1"/>
      <c r="F59" s="155"/>
      <c r="G59" s="144"/>
      <c r="H59" s="1"/>
      <c r="I59" s="132"/>
      <c r="J59" s="132"/>
      <c r="K59" s="136"/>
      <c r="L59" s="145"/>
      <c r="M59" s="1"/>
      <c r="N59" s="136"/>
      <c r="O59" s="131"/>
      <c r="P59" s="1"/>
      <c r="Q59" s="132"/>
      <c r="R59" s="132"/>
      <c r="S59" s="137"/>
      <c r="T59" s="138"/>
      <c r="U59" s="138"/>
      <c r="Z59" s="137"/>
      <c r="AA59" s="138"/>
      <c r="AB59" s="138"/>
      <c r="AD59" s="145"/>
      <c r="AE59" s="145"/>
      <c r="AF59" s="1"/>
      <c r="AM59" s="137"/>
      <c r="AN59" s="138"/>
      <c r="AO59" s="138"/>
      <c r="AQ59" s="137"/>
      <c r="AR59" s="138"/>
      <c r="AS59" s="138"/>
      <c r="AU59" s="137"/>
      <c r="AV59" s="138"/>
      <c r="AW59" s="138"/>
    </row>
    <row r="60" spans="1:49" x14ac:dyDescent="0.2">
      <c r="F60" s="99"/>
      <c r="I60" s="32"/>
      <c r="J60" s="32"/>
      <c r="Q60" s="32"/>
      <c r="R60" s="32"/>
      <c r="Z60" s="28"/>
      <c r="AA60" s="29"/>
      <c r="AB60" s="29"/>
      <c r="AD60" s="34"/>
      <c r="AE60" s="34"/>
      <c r="AF60" s="30"/>
      <c r="AM60" s="28"/>
      <c r="AN60" s="29"/>
      <c r="AO60" s="29"/>
      <c r="AQ60" s="28"/>
      <c r="AR60" s="29"/>
      <c r="AS60" s="29"/>
      <c r="AU60" s="28"/>
      <c r="AV60" s="29"/>
      <c r="AW60" s="29"/>
    </row>
    <row r="61" spans="1:49" x14ac:dyDescent="0.2">
      <c r="B61" s="126"/>
      <c r="F61" s="102"/>
      <c r="I61" s="32"/>
      <c r="J61" s="32"/>
      <c r="Q61" s="32"/>
      <c r="R61" s="32"/>
      <c r="Z61" s="28"/>
      <c r="AA61" s="29"/>
      <c r="AB61" s="29"/>
      <c r="AD61" s="34"/>
      <c r="AE61" s="34"/>
      <c r="AF61" s="30"/>
      <c r="AM61" s="28"/>
      <c r="AN61" s="29"/>
      <c r="AO61" s="29"/>
      <c r="AQ61" s="28"/>
      <c r="AR61" s="29"/>
      <c r="AS61" s="29"/>
      <c r="AU61" s="28"/>
      <c r="AV61" s="29"/>
      <c r="AW61" s="29"/>
    </row>
    <row r="62" spans="1:49" x14ac:dyDescent="0.2">
      <c r="F62" s="99"/>
      <c r="I62" s="32"/>
      <c r="J62" s="32"/>
      <c r="Q62" s="32"/>
      <c r="R62" s="32"/>
      <c r="Z62" s="28"/>
      <c r="AA62" s="29"/>
      <c r="AB62" s="29"/>
      <c r="AD62" s="34"/>
      <c r="AE62" s="34"/>
      <c r="AF62" s="30"/>
      <c r="AM62" s="28"/>
      <c r="AN62" s="29"/>
      <c r="AO62" s="29"/>
      <c r="AQ62" s="28"/>
      <c r="AR62" s="29"/>
      <c r="AS62" s="29"/>
      <c r="AU62" s="28"/>
      <c r="AV62" s="29"/>
      <c r="AW62" s="29"/>
    </row>
    <row r="63" spans="1:49" x14ac:dyDescent="0.2">
      <c r="F63" s="99"/>
      <c r="I63" s="32"/>
      <c r="J63" s="32"/>
      <c r="Q63" s="32"/>
      <c r="R63" s="32"/>
      <c r="Z63" s="28"/>
      <c r="AA63" s="29"/>
      <c r="AB63" s="29"/>
      <c r="AD63" s="34"/>
      <c r="AE63" s="34"/>
      <c r="AF63" s="30"/>
      <c r="AM63" s="28"/>
      <c r="AN63" s="29"/>
      <c r="AO63" s="29"/>
      <c r="AQ63" s="28"/>
      <c r="AR63" s="29"/>
      <c r="AS63" s="29"/>
      <c r="AU63" s="28"/>
      <c r="AV63" s="29"/>
      <c r="AW63" s="29"/>
    </row>
    <row r="64" spans="1:49" x14ac:dyDescent="0.2">
      <c r="F64" s="99"/>
      <c r="I64" s="32"/>
      <c r="J64" s="32"/>
      <c r="Q64" s="32"/>
      <c r="R64" s="32"/>
      <c r="Z64" s="28"/>
      <c r="AA64" s="29"/>
      <c r="AB64" s="29"/>
      <c r="AD64" s="34"/>
      <c r="AE64" s="34"/>
      <c r="AF64" s="30"/>
      <c r="AM64" s="28"/>
      <c r="AN64" s="29"/>
      <c r="AO64" s="29"/>
      <c r="AQ64" s="28"/>
      <c r="AR64" s="29"/>
      <c r="AS64" s="29"/>
      <c r="AU64" s="28"/>
      <c r="AV64" s="29"/>
      <c r="AW64" s="29"/>
    </row>
    <row r="65" spans="6:49" x14ac:dyDescent="0.2">
      <c r="F65" s="99"/>
      <c r="I65" s="32"/>
      <c r="J65" s="32"/>
      <c r="Q65" s="32"/>
      <c r="R65" s="32"/>
      <c r="Z65" s="28"/>
      <c r="AA65" s="29"/>
      <c r="AB65" s="29"/>
      <c r="AD65" s="34"/>
      <c r="AE65" s="34"/>
      <c r="AF65" s="30"/>
      <c r="AM65" s="28"/>
      <c r="AN65" s="29"/>
      <c r="AO65" s="29"/>
      <c r="AQ65" s="28"/>
      <c r="AR65" s="29"/>
      <c r="AS65" s="29"/>
      <c r="AU65" s="28"/>
      <c r="AV65" s="29"/>
      <c r="AW65" s="29"/>
    </row>
    <row r="66" spans="6:49" x14ac:dyDescent="0.2">
      <c r="F66" s="99"/>
      <c r="I66" s="32"/>
      <c r="J66" s="32"/>
      <c r="Q66" s="32"/>
      <c r="R66" s="32"/>
      <c r="Z66" s="28"/>
      <c r="AA66" s="29"/>
      <c r="AB66" s="29"/>
      <c r="AD66" s="34"/>
      <c r="AE66" s="34"/>
      <c r="AF66" s="30"/>
      <c r="AM66" s="28"/>
      <c r="AN66" s="29"/>
      <c r="AO66" s="29"/>
      <c r="AQ66" s="28"/>
      <c r="AR66" s="29"/>
      <c r="AS66" s="29"/>
      <c r="AU66" s="28"/>
      <c r="AV66" s="29"/>
      <c r="AW66" s="29"/>
    </row>
    <row r="67" spans="6:49" x14ac:dyDescent="0.2">
      <c r="F67" s="117"/>
      <c r="I67" s="32"/>
      <c r="J67" s="32"/>
      <c r="Q67" s="32"/>
      <c r="R67" s="32"/>
      <c r="Z67" s="28"/>
      <c r="AA67" s="29"/>
      <c r="AB67" s="29"/>
      <c r="AD67" s="34"/>
      <c r="AE67" s="34"/>
      <c r="AF67" s="30"/>
      <c r="AM67" s="28"/>
      <c r="AN67" s="29"/>
      <c r="AO67" s="29"/>
      <c r="AQ67" s="28"/>
      <c r="AR67" s="29"/>
      <c r="AS67" s="29"/>
      <c r="AU67" s="28"/>
      <c r="AV67" s="29"/>
      <c r="AW67" s="29"/>
    </row>
    <row r="68" spans="6:49" x14ac:dyDescent="0.2">
      <c r="F68" s="99"/>
      <c r="I68" s="32"/>
      <c r="J68" s="32"/>
      <c r="Q68" s="32"/>
      <c r="R68" s="32"/>
      <c r="Z68" s="28"/>
      <c r="AA68" s="29"/>
      <c r="AB68" s="29"/>
      <c r="AD68" s="34"/>
      <c r="AE68" s="34"/>
      <c r="AF68" s="30"/>
      <c r="AM68" s="28"/>
      <c r="AN68" s="29"/>
      <c r="AO68" s="29"/>
      <c r="AQ68" s="28"/>
      <c r="AR68" s="29"/>
      <c r="AS68" s="29"/>
      <c r="AU68" s="28"/>
      <c r="AV68" s="29"/>
      <c r="AW68" s="29"/>
    </row>
    <row r="69" spans="6:49" x14ac:dyDescent="0.2">
      <c r="F69" s="99"/>
      <c r="I69" s="32"/>
      <c r="J69" s="32"/>
      <c r="Q69" s="32"/>
      <c r="R69" s="32"/>
      <c r="Z69" s="28"/>
      <c r="AA69" s="29"/>
      <c r="AB69" s="29"/>
      <c r="AD69" s="34"/>
      <c r="AE69" s="34"/>
      <c r="AF69" s="30"/>
      <c r="AM69" s="28"/>
      <c r="AN69" s="29"/>
      <c r="AO69" s="29"/>
      <c r="AQ69" s="28"/>
      <c r="AR69" s="29"/>
      <c r="AS69" s="29"/>
      <c r="AU69" s="28"/>
      <c r="AV69" s="29"/>
      <c r="AW69" s="29"/>
    </row>
    <row r="70" spans="6:49" x14ac:dyDescent="0.2">
      <c r="F70" s="118"/>
      <c r="I70" s="32"/>
      <c r="J70" s="32"/>
      <c r="Q70" s="32"/>
      <c r="R70" s="32"/>
      <c r="Z70" s="28"/>
      <c r="AA70" s="29"/>
      <c r="AB70" s="29"/>
      <c r="AD70" s="34"/>
      <c r="AE70" s="34"/>
      <c r="AF70" s="30"/>
      <c r="AM70" s="28"/>
      <c r="AN70" s="29"/>
      <c r="AO70" s="29"/>
      <c r="AQ70" s="28"/>
      <c r="AR70" s="29"/>
      <c r="AS70" s="29"/>
      <c r="AU70" s="28"/>
      <c r="AV70" s="29"/>
      <c r="AW70" s="29"/>
    </row>
    <row r="71" spans="6:49" x14ac:dyDescent="0.2">
      <c r="F71" s="117"/>
      <c r="I71" s="32"/>
      <c r="J71" s="32"/>
      <c r="Q71" s="32"/>
      <c r="R71" s="32"/>
      <c r="Z71" s="28"/>
      <c r="AA71" s="29"/>
      <c r="AB71" s="29"/>
      <c r="AD71" s="34"/>
      <c r="AE71" s="34"/>
      <c r="AF71" s="30"/>
      <c r="AM71" s="28"/>
      <c r="AN71" s="29"/>
      <c r="AO71" s="29"/>
      <c r="AQ71" s="28"/>
      <c r="AR71" s="29"/>
      <c r="AS71" s="29"/>
      <c r="AU71" s="28"/>
      <c r="AV71" s="29"/>
      <c r="AW71" s="29"/>
    </row>
    <row r="72" spans="6:49" x14ac:dyDescent="0.2">
      <c r="F72" s="99"/>
      <c r="I72" s="32"/>
      <c r="J72" s="32"/>
      <c r="Q72" s="32"/>
      <c r="R72" s="32"/>
      <c r="Z72" s="28"/>
      <c r="AA72" s="29"/>
      <c r="AB72" s="29"/>
      <c r="AD72" s="34"/>
      <c r="AE72" s="34"/>
      <c r="AF72" s="30"/>
      <c r="AM72" s="28"/>
      <c r="AN72" s="29"/>
      <c r="AO72" s="29"/>
      <c r="AQ72" s="28"/>
      <c r="AR72" s="29"/>
      <c r="AS72" s="29"/>
      <c r="AU72" s="28"/>
      <c r="AV72" s="29"/>
      <c r="AW72" s="29"/>
    </row>
    <row r="73" spans="6:49" x14ac:dyDescent="0.2">
      <c r="F73" s="99"/>
      <c r="I73" s="32"/>
      <c r="J73" s="32"/>
      <c r="Q73" s="32"/>
      <c r="R73" s="32"/>
      <c r="Z73" s="28"/>
      <c r="AA73" s="29"/>
      <c r="AB73" s="29"/>
      <c r="AD73" s="34"/>
      <c r="AE73" s="34"/>
      <c r="AF73" s="30"/>
      <c r="AM73" s="28"/>
      <c r="AN73" s="29"/>
      <c r="AO73" s="29"/>
      <c r="AQ73" s="28"/>
      <c r="AR73" s="29"/>
      <c r="AS73" s="29"/>
      <c r="AU73" s="28"/>
      <c r="AV73" s="29"/>
      <c r="AW73" s="29"/>
    </row>
    <row r="74" spans="6:49" x14ac:dyDescent="0.2">
      <c r="F74" s="99"/>
      <c r="I74" s="32"/>
      <c r="J74" s="32"/>
      <c r="Q74" s="32"/>
      <c r="R74" s="32"/>
      <c r="Z74" s="28"/>
      <c r="AA74" s="29"/>
      <c r="AB74" s="29"/>
      <c r="AD74" s="34"/>
      <c r="AE74" s="34"/>
      <c r="AF74" s="30"/>
      <c r="AM74" s="28"/>
      <c r="AN74" s="29"/>
      <c r="AO74" s="29"/>
      <c r="AQ74" s="28"/>
      <c r="AR74" s="29"/>
      <c r="AS74" s="29"/>
      <c r="AU74" s="28"/>
      <c r="AV74" s="29"/>
      <c r="AW74" s="29"/>
    </row>
    <row r="75" spans="6:49" x14ac:dyDescent="0.2">
      <c r="F75" s="99"/>
      <c r="I75" s="32"/>
      <c r="J75" s="32"/>
      <c r="Q75" s="32"/>
      <c r="R75" s="32"/>
      <c r="Z75" s="28"/>
      <c r="AA75" s="29"/>
      <c r="AB75" s="29"/>
      <c r="AD75" s="34"/>
      <c r="AE75" s="34"/>
      <c r="AF75" s="30"/>
      <c r="AM75" s="28"/>
      <c r="AN75" s="29"/>
      <c r="AO75" s="29"/>
      <c r="AQ75" s="28"/>
      <c r="AR75" s="29"/>
      <c r="AS75" s="29"/>
      <c r="AU75" s="28"/>
      <c r="AV75" s="29"/>
      <c r="AW75" s="29"/>
    </row>
    <row r="76" spans="6:49" x14ac:dyDescent="0.2">
      <c r="F76" s="99"/>
      <c r="I76" s="32"/>
      <c r="J76" s="32"/>
      <c r="Q76" s="32"/>
      <c r="R76" s="32"/>
      <c r="Z76" s="28"/>
      <c r="AA76" s="29"/>
      <c r="AB76" s="29"/>
      <c r="AD76" s="34"/>
      <c r="AE76" s="34"/>
      <c r="AF76" s="30"/>
      <c r="AM76" s="28"/>
      <c r="AN76" s="29"/>
      <c r="AO76" s="29"/>
      <c r="AQ76" s="28"/>
      <c r="AR76" s="29"/>
      <c r="AS76" s="29"/>
      <c r="AU76" s="28"/>
      <c r="AV76" s="29"/>
      <c r="AW76" s="29"/>
    </row>
    <row r="77" spans="6:49" x14ac:dyDescent="0.2">
      <c r="F77" s="99"/>
      <c r="I77" s="32"/>
      <c r="J77" s="32"/>
      <c r="Q77" s="32"/>
      <c r="R77" s="32"/>
      <c r="Z77" s="28"/>
      <c r="AA77" s="29"/>
      <c r="AB77" s="29"/>
      <c r="AD77" s="34"/>
      <c r="AE77" s="34"/>
      <c r="AF77" s="30"/>
      <c r="AM77" s="28"/>
      <c r="AN77" s="29"/>
      <c r="AO77" s="29"/>
      <c r="AQ77" s="28"/>
      <c r="AR77" s="29"/>
      <c r="AS77" s="29"/>
      <c r="AU77" s="28"/>
      <c r="AV77" s="29"/>
      <c r="AW77" s="29"/>
    </row>
    <row r="78" spans="6:49" x14ac:dyDescent="0.2">
      <c r="F78" s="99"/>
      <c r="I78" s="32"/>
      <c r="J78" s="32"/>
      <c r="Q78" s="32"/>
      <c r="R78" s="32"/>
      <c r="Z78" s="28"/>
      <c r="AA78" s="29"/>
      <c r="AB78" s="29"/>
      <c r="AD78" s="34"/>
      <c r="AE78" s="34"/>
      <c r="AF78" s="30"/>
      <c r="AM78" s="28"/>
      <c r="AN78" s="29"/>
      <c r="AO78" s="29"/>
      <c r="AQ78" s="28"/>
      <c r="AR78" s="29"/>
      <c r="AS78" s="29"/>
      <c r="AU78" s="28"/>
      <c r="AV78" s="29"/>
      <c r="AW78" s="29"/>
    </row>
    <row r="79" spans="6:49" x14ac:dyDescent="0.2">
      <c r="F79" s="99"/>
      <c r="I79" s="32"/>
      <c r="J79" s="32"/>
      <c r="Q79" s="32"/>
      <c r="R79" s="32"/>
      <c r="Z79" s="28"/>
      <c r="AA79" s="29"/>
      <c r="AB79" s="29"/>
      <c r="AD79" s="34"/>
      <c r="AE79" s="34"/>
      <c r="AF79" s="30"/>
      <c r="AM79" s="28"/>
      <c r="AN79" s="29"/>
      <c r="AO79" s="29"/>
      <c r="AQ79" s="28"/>
      <c r="AR79" s="29"/>
      <c r="AS79" s="29"/>
      <c r="AU79" s="28"/>
      <c r="AV79" s="29"/>
      <c r="AW79" s="29"/>
    </row>
    <row r="80" spans="6:49" x14ac:dyDescent="0.2">
      <c r="F80" s="99"/>
      <c r="I80" s="32"/>
      <c r="J80" s="32"/>
      <c r="Q80" s="32"/>
      <c r="R80" s="32"/>
      <c r="Z80" s="28"/>
      <c r="AA80" s="29"/>
      <c r="AB80" s="29"/>
      <c r="AD80" s="34"/>
      <c r="AE80" s="34"/>
      <c r="AF80" s="30"/>
      <c r="AM80" s="28"/>
      <c r="AN80" s="29"/>
      <c r="AO80" s="29"/>
      <c r="AQ80" s="28"/>
      <c r="AR80" s="29"/>
      <c r="AS80" s="29"/>
      <c r="AU80" s="28"/>
      <c r="AV80" s="29"/>
      <c r="AW80" s="29"/>
    </row>
    <row r="81" spans="6:49" x14ac:dyDescent="0.2">
      <c r="F81" s="99"/>
      <c r="I81" s="32"/>
      <c r="J81" s="32"/>
      <c r="Q81" s="32"/>
      <c r="R81" s="32"/>
      <c r="Z81" s="28"/>
      <c r="AA81" s="29"/>
      <c r="AB81" s="29"/>
      <c r="AD81" s="34"/>
      <c r="AE81" s="34"/>
      <c r="AF81" s="30"/>
      <c r="AM81" s="28"/>
      <c r="AN81" s="29"/>
      <c r="AO81" s="29"/>
      <c r="AQ81" s="28"/>
      <c r="AR81" s="29"/>
      <c r="AS81" s="29"/>
      <c r="AU81" s="28"/>
      <c r="AV81" s="29"/>
      <c r="AW81" s="29"/>
    </row>
    <row r="82" spans="6:49" x14ac:dyDescent="0.2">
      <c r="F82" s="102"/>
      <c r="I82" s="32"/>
      <c r="J82" s="32"/>
      <c r="Q82" s="32"/>
      <c r="R82" s="32"/>
      <c r="Z82" s="28"/>
      <c r="AA82" s="29"/>
      <c r="AB82" s="29"/>
      <c r="AD82" s="34"/>
      <c r="AE82" s="34"/>
      <c r="AF82" s="30"/>
      <c r="AM82" s="28"/>
      <c r="AN82" s="29"/>
      <c r="AO82" s="29"/>
      <c r="AQ82" s="28"/>
      <c r="AR82" s="29"/>
      <c r="AS82" s="29"/>
      <c r="AU82" s="28"/>
      <c r="AV82" s="29"/>
      <c r="AW82" s="29"/>
    </row>
    <row r="83" spans="6:49" x14ac:dyDescent="0.2">
      <c r="F83" s="100"/>
      <c r="I83" s="32"/>
      <c r="J83" s="32"/>
      <c r="Q83" s="32"/>
      <c r="R83" s="32"/>
      <c r="Z83" s="28"/>
      <c r="AA83" s="29"/>
      <c r="AB83" s="29"/>
      <c r="AD83" s="34"/>
      <c r="AE83" s="34"/>
      <c r="AF83" s="30"/>
      <c r="AM83" s="28"/>
      <c r="AN83" s="29"/>
      <c r="AO83" s="29"/>
      <c r="AQ83" s="28"/>
      <c r="AR83" s="29"/>
      <c r="AS83" s="29"/>
      <c r="AU83" s="28"/>
      <c r="AV83" s="29"/>
      <c r="AW83" s="29"/>
    </row>
    <row r="84" spans="6:49" x14ac:dyDescent="0.2">
      <c r="F84" s="99"/>
      <c r="I84" s="32"/>
      <c r="J84" s="32"/>
      <c r="Q84" s="32"/>
      <c r="R84" s="32"/>
      <c r="Z84" s="28"/>
      <c r="AA84" s="29"/>
      <c r="AB84" s="29"/>
      <c r="AD84" s="34"/>
      <c r="AE84" s="34"/>
      <c r="AF84" s="30"/>
      <c r="AM84" s="28"/>
      <c r="AN84" s="29"/>
      <c r="AO84" s="29"/>
      <c r="AQ84" s="28"/>
      <c r="AR84" s="29"/>
      <c r="AS84" s="29"/>
      <c r="AU84" s="28"/>
      <c r="AV84" s="29"/>
      <c r="AW84" s="29"/>
    </row>
    <row r="85" spans="6:49" x14ac:dyDescent="0.2">
      <c r="F85" s="102"/>
      <c r="I85" s="32"/>
      <c r="J85" s="32"/>
      <c r="Q85" s="32"/>
      <c r="R85" s="32"/>
      <c r="Z85" s="28"/>
      <c r="AA85" s="29"/>
      <c r="AB85" s="29"/>
      <c r="AD85" s="34"/>
      <c r="AE85" s="34"/>
      <c r="AF85" s="30"/>
      <c r="AM85" s="28"/>
      <c r="AN85" s="29"/>
      <c r="AO85" s="29"/>
      <c r="AQ85" s="28"/>
      <c r="AR85" s="29"/>
      <c r="AS85" s="29"/>
      <c r="AU85" s="28"/>
      <c r="AV85" s="29"/>
      <c r="AW85" s="29"/>
    </row>
    <row r="86" spans="6:49" x14ac:dyDescent="0.2">
      <c r="F86" s="99"/>
      <c r="I86" s="32"/>
      <c r="J86" s="32"/>
      <c r="Q86" s="32"/>
      <c r="R86" s="32"/>
      <c r="Z86" s="28"/>
      <c r="AA86" s="29"/>
      <c r="AB86" s="29"/>
      <c r="AD86" s="34"/>
      <c r="AE86" s="34"/>
      <c r="AF86" s="30"/>
      <c r="AM86" s="28"/>
      <c r="AN86" s="29"/>
      <c r="AO86" s="29"/>
      <c r="AQ86" s="28"/>
      <c r="AR86" s="29"/>
      <c r="AS86" s="29"/>
      <c r="AU86" s="28"/>
      <c r="AV86" s="29"/>
      <c r="AW86" s="29"/>
    </row>
    <row r="87" spans="6:49" x14ac:dyDescent="0.2">
      <c r="F87" s="99"/>
      <c r="I87" s="32"/>
      <c r="J87" s="32"/>
      <c r="Q87" s="32"/>
      <c r="R87" s="32"/>
      <c r="Z87" s="28"/>
      <c r="AA87" s="29"/>
      <c r="AB87" s="29"/>
      <c r="AD87" s="34"/>
      <c r="AE87" s="34"/>
      <c r="AF87" s="30"/>
      <c r="AM87" s="28"/>
      <c r="AN87" s="29"/>
      <c r="AO87" s="29"/>
      <c r="AQ87" s="28"/>
      <c r="AR87" s="29"/>
      <c r="AS87" s="29"/>
      <c r="AU87" s="28"/>
      <c r="AV87" s="29"/>
      <c r="AW87" s="29"/>
    </row>
    <row r="88" spans="6:49" x14ac:dyDescent="0.2">
      <c r="F88" s="102"/>
      <c r="I88" s="32"/>
      <c r="J88" s="32"/>
      <c r="Q88" s="32"/>
      <c r="R88" s="32"/>
      <c r="Z88" s="28"/>
      <c r="AA88" s="29"/>
      <c r="AB88" s="29"/>
      <c r="AD88" s="34"/>
      <c r="AE88" s="34"/>
      <c r="AF88" s="30"/>
      <c r="AM88" s="28"/>
      <c r="AN88" s="29"/>
      <c r="AO88" s="29"/>
      <c r="AQ88" s="28"/>
      <c r="AR88" s="29"/>
      <c r="AS88" s="29"/>
      <c r="AU88" s="28"/>
      <c r="AV88" s="29"/>
      <c r="AW88" s="29"/>
    </row>
    <row r="89" spans="6:49" x14ac:dyDescent="0.2">
      <c r="F89" s="102"/>
      <c r="I89" s="32"/>
      <c r="J89" s="32"/>
      <c r="Q89" s="32"/>
      <c r="R89" s="32"/>
      <c r="Z89" s="28"/>
      <c r="AA89" s="29"/>
      <c r="AB89" s="29"/>
      <c r="AD89" s="34"/>
      <c r="AE89" s="34"/>
      <c r="AF89" s="30"/>
      <c r="AM89" s="28"/>
      <c r="AN89" s="29"/>
      <c r="AO89" s="29"/>
      <c r="AQ89" s="28"/>
      <c r="AR89" s="29"/>
      <c r="AS89" s="29"/>
      <c r="AU89" s="28"/>
      <c r="AV89" s="29"/>
      <c r="AW89" s="29"/>
    </row>
    <row r="90" spans="6:49" x14ac:dyDescent="0.2">
      <c r="F90" s="102"/>
      <c r="I90" s="32"/>
      <c r="J90" s="32"/>
      <c r="Q90" s="32"/>
      <c r="R90" s="32"/>
      <c r="Z90" s="28"/>
      <c r="AA90" s="29"/>
      <c r="AB90" s="29"/>
      <c r="AD90" s="34"/>
      <c r="AE90" s="34"/>
      <c r="AF90" s="30"/>
      <c r="AM90" s="28"/>
      <c r="AN90" s="29"/>
      <c r="AO90" s="29"/>
      <c r="AQ90" s="28"/>
      <c r="AR90" s="29"/>
      <c r="AS90" s="29"/>
      <c r="AU90" s="28"/>
      <c r="AV90" s="29"/>
      <c r="AW90" s="29"/>
    </row>
    <row r="91" spans="6:49" x14ac:dyDescent="0.2">
      <c r="F91" s="102"/>
      <c r="I91" s="32"/>
      <c r="J91" s="32"/>
      <c r="Q91" s="32"/>
      <c r="R91" s="32"/>
      <c r="Z91" s="28"/>
      <c r="AA91" s="29"/>
      <c r="AB91" s="29"/>
      <c r="AD91" s="34"/>
      <c r="AE91" s="34"/>
      <c r="AF91" s="30"/>
      <c r="AM91" s="28"/>
      <c r="AN91" s="29"/>
      <c r="AO91" s="29"/>
      <c r="AQ91" s="28"/>
      <c r="AR91" s="29"/>
      <c r="AS91" s="29"/>
      <c r="AU91" s="28"/>
      <c r="AV91" s="29"/>
      <c r="AW91" s="29"/>
    </row>
    <row r="92" spans="6:49" x14ac:dyDescent="0.2">
      <c r="F92" s="99"/>
      <c r="I92" s="32"/>
      <c r="J92" s="32"/>
      <c r="Q92" s="32"/>
      <c r="R92" s="32"/>
      <c r="Z92" s="28"/>
      <c r="AA92" s="29"/>
      <c r="AB92" s="29"/>
      <c r="AD92" s="34"/>
      <c r="AE92" s="34"/>
      <c r="AF92" s="30"/>
      <c r="AM92" s="28"/>
      <c r="AN92" s="29"/>
      <c r="AO92" s="29"/>
      <c r="AQ92" s="28"/>
      <c r="AR92" s="29"/>
      <c r="AS92" s="29"/>
      <c r="AU92" s="28"/>
      <c r="AV92" s="29"/>
      <c r="AW92" s="29"/>
    </row>
    <row r="93" spans="6:49" x14ac:dyDescent="0.2">
      <c r="F93" s="99"/>
      <c r="I93" s="32"/>
      <c r="J93" s="32"/>
      <c r="Q93" s="32"/>
      <c r="R93" s="32"/>
      <c r="Z93" s="28"/>
      <c r="AA93" s="29"/>
      <c r="AB93" s="29"/>
      <c r="AD93" s="34"/>
      <c r="AE93" s="34"/>
      <c r="AF93" s="30"/>
      <c r="AM93" s="28"/>
      <c r="AN93" s="29"/>
      <c r="AO93" s="29"/>
      <c r="AQ93" s="28"/>
      <c r="AR93" s="29"/>
      <c r="AS93" s="29"/>
      <c r="AU93" s="28"/>
      <c r="AV93" s="29"/>
      <c r="AW93" s="29"/>
    </row>
    <row r="94" spans="6:49" x14ac:dyDescent="0.2">
      <c r="F94" s="99"/>
      <c r="I94" s="32"/>
      <c r="J94" s="32"/>
      <c r="Q94" s="32"/>
      <c r="R94" s="32"/>
      <c r="Z94" s="28"/>
      <c r="AA94" s="29"/>
      <c r="AB94" s="29"/>
      <c r="AD94" s="34"/>
      <c r="AE94" s="34"/>
      <c r="AF94" s="30"/>
      <c r="AM94" s="28"/>
      <c r="AN94" s="29"/>
      <c r="AO94" s="29"/>
      <c r="AQ94" s="28"/>
      <c r="AR94" s="29"/>
      <c r="AS94" s="29"/>
      <c r="AU94" s="28"/>
      <c r="AV94" s="29"/>
      <c r="AW94" s="29"/>
    </row>
    <row r="95" spans="6:49" x14ac:dyDescent="0.2">
      <c r="F95" s="99"/>
      <c r="I95" s="32"/>
      <c r="J95" s="32"/>
      <c r="Q95" s="32"/>
      <c r="R95" s="32"/>
      <c r="Z95" s="28"/>
      <c r="AA95" s="29"/>
      <c r="AB95" s="29"/>
      <c r="AD95" s="34"/>
      <c r="AE95" s="34"/>
      <c r="AF95" s="30"/>
      <c r="AM95" s="28"/>
      <c r="AN95" s="29"/>
      <c r="AO95" s="29"/>
      <c r="AQ95" s="28"/>
      <c r="AR95" s="29"/>
      <c r="AS95" s="29"/>
      <c r="AU95" s="28"/>
      <c r="AV95" s="29"/>
      <c r="AW95" s="29"/>
    </row>
    <row r="96" spans="6:49" x14ac:dyDescent="0.2">
      <c r="F96" s="115"/>
      <c r="I96" s="32"/>
      <c r="J96" s="32"/>
      <c r="Q96" s="32"/>
      <c r="R96" s="32"/>
      <c r="Z96" s="28"/>
      <c r="AA96" s="29"/>
      <c r="AB96" s="29"/>
      <c r="AD96" s="34"/>
      <c r="AE96" s="34"/>
      <c r="AF96" s="30"/>
      <c r="AM96" s="28"/>
      <c r="AN96" s="29"/>
      <c r="AO96" s="29"/>
      <c r="AQ96" s="28"/>
      <c r="AR96" s="29"/>
      <c r="AS96" s="29"/>
      <c r="AU96" s="28"/>
      <c r="AV96" s="29"/>
      <c r="AW96" s="29"/>
    </row>
    <row r="97" spans="5:49" x14ac:dyDescent="0.2">
      <c r="F97" s="99"/>
      <c r="I97" s="32"/>
      <c r="J97" s="32"/>
      <c r="Q97" s="32"/>
      <c r="R97" s="32"/>
      <c r="Z97" s="28"/>
      <c r="AA97" s="29"/>
      <c r="AB97" s="29"/>
      <c r="AD97" s="34"/>
      <c r="AE97" s="34"/>
      <c r="AF97" s="30"/>
      <c r="AM97" s="28"/>
      <c r="AN97" s="29"/>
      <c r="AO97" s="29"/>
      <c r="AQ97" s="28"/>
      <c r="AR97" s="29"/>
      <c r="AS97" s="29"/>
      <c r="AU97" s="28"/>
      <c r="AV97" s="29"/>
      <c r="AW97" s="29"/>
    </row>
    <row r="98" spans="5:49" x14ac:dyDescent="0.2">
      <c r="F98" s="115"/>
      <c r="I98" s="32"/>
      <c r="J98" s="32"/>
      <c r="Q98" s="32"/>
      <c r="R98" s="32"/>
      <c r="Z98" s="28"/>
      <c r="AA98" s="29"/>
      <c r="AB98" s="29"/>
      <c r="AD98" s="34"/>
      <c r="AE98" s="34"/>
      <c r="AF98" s="30"/>
      <c r="AM98" s="28"/>
      <c r="AN98" s="29"/>
      <c r="AO98" s="29"/>
      <c r="AQ98" s="28"/>
      <c r="AR98" s="29"/>
      <c r="AS98" s="29"/>
      <c r="AU98" s="28"/>
      <c r="AV98" s="29"/>
      <c r="AW98" s="29"/>
    </row>
    <row r="99" spans="5:49" x14ac:dyDescent="0.2">
      <c r="F99" s="115"/>
      <c r="I99" s="32"/>
      <c r="J99" s="32"/>
      <c r="Q99" s="32"/>
      <c r="R99" s="32"/>
      <c r="Z99" s="28"/>
      <c r="AA99" s="29"/>
      <c r="AB99" s="29"/>
      <c r="AD99" s="34"/>
      <c r="AE99" s="34"/>
      <c r="AF99" s="30"/>
      <c r="AM99" s="28"/>
      <c r="AN99" s="29"/>
      <c r="AO99" s="29"/>
      <c r="AQ99" s="28"/>
      <c r="AR99" s="29"/>
      <c r="AS99" s="29"/>
      <c r="AU99" s="28"/>
      <c r="AV99" s="29"/>
      <c r="AW99" s="29"/>
    </row>
    <row r="100" spans="5:49" x14ac:dyDescent="0.2">
      <c r="F100" s="99"/>
      <c r="I100" s="32"/>
      <c r="J100" s="32"/>
      <c r="Q100" s="32"/>
      <c r="R100" s="32"/>
      <c r="Z100" s="28"/>
      <c r="AA100" s="29"/>
      <c r="AB100" s="29"/>
      <c r="AD100" s="34"/>
      <c r="AE100" s="34"/>
      <c r="AF100" s="30"/>
      <c r="AM100" s="28"/>
      <c r="AN100" s="29"/>
      <c r="AO100" s="29"/>
      <c r="AQ100" s="28"/>
      <c r="AR100" s="29"/>
      <c r="AS100" s="29"/>
      <c r="AU100" s="28"/>
      <c r="AV100" s="29"/>
      <c r="AW100" s="29"/>
    </row>
    <row r="101" spans="5:49" x14ac:dyDescent="0.2">
      <c r="F101" s="99"/>
      <c r="I101" s="32"/>
      <c r="J101" s="32"/>
      <c r="Q101" s="32"/>
      <c r="R101" s="32"/>
      <c r="Z101" s="28"/>
      <c r="AA101" s="29"/>
      <c r="AB101" s="29"/>
      <c r="AD101" s="34"/>
      <c r="AE101" s="34"/>
      <c r="AF101" s="30"/>
      <c r="AM101" s="28"/>
      <c r="AN101" s="29"/>
      <c r="AO101" s="29"/>
      <c r="AQ101" s="28"/>
      <c r="AR101" s="29"/>
      <c r="AS101" s="29"/>
      <c r="AU101" s="28"/>
      <c r="AV101" s="29"/>
      <c r="AW101" s="29"/>
    </row>
    <row r="102" spans="5:49" x14ac:dyDescent="0.2">
      <c r="E102" s="1"/>
      <c r="F102" s="99"/>
      <c r="I102" s="32"/>
      <c r="J102" s="32"/>
      <c r="Q102" s="32"/>
      <c r="R102" s="32"/>
      <c r="Z102" s="28"/>
      <c r="AA102" s="29"/>
      <c r="AB102" s="29"/>
      <c r="AD102" s="34"/>
      <c r="AE102" s="34"/>
      <c r="AF102" s="30"/>
      <c r="AM102" s="28"/>
      <c r="AN102" s="29"/>
      <c r="AO102" s="29"/>
      <c r="AQ102" s="28"/>
      <c r="AR102" s="29"/>
      <c r="AS102" s="29"/>
      <c r="AU102" s="28"/>
      <c r="AV102" s="29"/>
      <c r="AW102" s="29"/>
    </row>
    <row r="103" spans="5:49" x14ac:dyDescent="0.2">
      <c r="E103" s="1"/>
      <c r="F103" s="101"/>
      <c r="I103" s="32"/>
      <c r="J103" s="32"/>
      <c r="Q103" s="32"/>
      <c r="R103" s="32"/>
      <c r="Z103" s="28"/>
      <c r="AA103" s="29"/>
      <c r="AB103" s="29"/>
      <c r="AD103" s="34"/>
      <c r="AE103" s="34"/>
      <c r="AF103" s="30"/>
      <c r="AM103" s="28"/>
      <c r="AN103" s="29"/>
      <c r="AO103" s="29"/>
      <c r="AQ103" s="28"/>
      <c r="AR103" s="29"/>
      <c r="AS103" s="29"/>
      <c r="AU103" s="28"/>
      <c r="AV103" s="29"/>
      <c r="AW103" s="29"/>
    </row>
    <row r="104" spans="5:49" x14ac:dyDescent="0.2">
      <c r="F104" s="115"/>
      <c r="I104" s="32"/>
      <c r="J104" s="32"/>
      <c r="Q104" s="32"/>
      <c r="R104" s="32"/>
      <c r="Z104" s="28"/>
      <c r="AA104" s="29"/>
      <c r="AB104" s="29"/>
      <c r="AD104" s="34"/>
      <c r="AE104" s="34"/>
      <c r="AF104" s="30"/>
      <c r="AM104" s="28"/>
      <c r="AN104" s="29"/>
      <c r="AO104" s="29"/>
      <c r="AQ104" s="28"/>
      <c r="AR104" s="29"/>
      <c r="AS104" s="29"/>
      <c r="AU104" s="28"/>
      <c r="AV104" s="29"/>
      <c r="AW104" s="29"/>
    </row>
    <row r="105" spans="5:49" x14ac:dyDescent="0.2">
      <c r="F105" s="99"/>
      <c r="I105" s="32"/>
      <c r="J105" s="32"/>
      <c r="Q105" s="32"/>
      <c r="R105" s="32"/>
      <c r="Z105" s="28"/>
      <c r="AA105" s="29"/>
      <c r="AB105" s="29"/>
      <c r="AD105" s="34"/>
      <c r="AE105" s="34"/>
      <c r="AF105" s="30"/>
      <c r="AM105" s="28"/>
      <c r="AN105" s="29"/>
      <c r="AO105" s="29"/>
      <c r="AQ105" s="28"/>
      <c r="AR105" s="29"/>
      <c r="AS105" s="29"/>
      <c r="AU105" s="28"/>
      <c r="AV105" s="29"/>
      <c r="AW105" s="29"/>
    </row>
    <row r="106" spans="5:49" x14ac:dyDescent="0.2">
      <c r="F106" s="102"/>
      <c r="I106" s="32"/>
      <c r="J106" s="32"/>
      <c r="Q106" s="32"/>
      <c r="R106" s="32"/>
      <c r="Z106" s="28"/>
      <c r="AA106" s="29"/>
      <c r="AB106" s="29"/>
      <c r="AD106" s="34"/>
      <c r="AE106" s="34"/>
      <c r="AF106" s="30"/>
      <c r="AM106" s="28"/>
      <c r="AN106" s="29"/>
      <c r="AO106" s="29"/>
      <c r="AQ106" s="28"/>
      <c r="AR106" s="29"/>
      <c r="AS106" s="29"/>
      <c r="AU106" s="28"/>
      <c r="AV106" s="29"/>
      <c r="AW106" s="29"/>
    </row>
    <row r="107" spans="5:49" x14ac:dyDescent="0.2">
      <c r="F107" s="99"/>
      <c r="I107" s="32"/>
      <c r="J107" s="32"/>
      <c r="Q107" s="32"/>
      <c r="R107" s="32"/>
      <c r="Z107" s="28"/>
      <c r="AA107" s="29"/>
      <c r="AB107" s="29"/>
      <c r="AD107" s="34"/>
      <c r="AE107" s="34"/>
      <c r="AF107" s="30"/>
      <c r="AM107" s="28"/>
      <c r="AN107" s="29"/>
      <c r="AO107" s="29"/>
      <c r="AQ107" s="28"/>
      <c r="AR107" s="29"/>
      <c r="AS107" s="29"/>
      <c r="AU107" s="28"/>
      <c r="AV107" s="29"/>
      <c r="AW107" s="29"/>
    </row>
    <row r="108" spans="5:49" x14ac:dyDescent="0.2">
      <c r="F108" s="99"/>
      <c r="I108" s="32"/>
      <c r="J108" s="32"/>
      <c r="Q108" s="32"/>
      <c r="R108" s="32"/>
      <c r="Z108" s="28"/>
      <c r="AA108" s="29"/>
      <c r="AB108" s="29"/>
      <c r="AD108" s="34"/>
      <c r="AE108" s="34"/>
      <c r="AF108" s="30"/>
      <c r="AM108" s="28"/>
      <c r="AN108" s="29"/>
      <c r="AO108" s="29"/>
      <c r="AQ108" s="28"/>
      <c r="AR108" s="29"/>
      <c r="AS108" s="29"/>
      <c r="AU108" s="28"/>
      <c r="AV108" s="29"/>
      <c r="AW108" s="29"/>
    </row>
    <row r="109" spans="5:49" x14ac:dyDescent="0.2">
      <c r="F109" s="102"/>
      <c r="I109" s="32"/>
      <c r="J109" s="32"/>
      <c r="Q109" s="32"/>
      <c r="R109" s="32"/>
      <c r="Z109" s="28"/>
      <c r="AA109" s="29"/>
      <c r="AB109" s="29"/>
      <c r="AD109" s="34"/>
      <c r="AE109" s="34"/>
      <c r="AF109" s="30"/>
      <c r="AM109" s="28"/>
      <c r="AN109" s="29"/>
      <c r="AO109" s="29"/>
      <c r="AQ109" s="28"/>
      <c r="AR109" s="29"/>
      <c r="AS109" s="29"/>
      <c r="AU109" s="28"/>
      <c r="AV109" s="29"/>
      <c r="AW109" s="29"/>
    </row>
    <row r="110" spans="5:49" x14ac:dyDescent="0.2">
      <c r="F110" s="99"/>
      <c r="I110" s="32"/>
      <c r="J110" s="32"/>
      <c r="Q110" s="32"/>
      <c r="R110" s="32"/>
      <c r="Z110" s="28"/>
      <c r="AA110" s="29"/>
      <c r="AB110" s="29"/>
      <c r="AD110" s="34"/>
      <c r="AE110" s="34"/>
      <c r="AF110" s="30"/>
      <c r="AM110" s="28"/>
      <c r="AN110" s="29"/>
      <c r="AO110" s="29"/>
      <c r="AQ110" s="28"/>
      <c r="AR110" s="29"/>
      <c r="AS110" s="29"/>
      <c r="AU110" s="28"/>
      <c r="AV110" s="29"/>
      <c r="AW110" s="29"/>
    </row>
    <row r="111" spans="5:49" x14ac:dyDescent="0.2">
      <c r="F111" s="99"/>
      <c r="I111" s="32"/>
      <c r="J111" s="32"/>
      <c r="Q111" s="32"/>
      <c r="R111" s="32"/>
      <c r="Z111" s="28"/>
      <c r="AA111" s="29"/>
      <c r="AB111" s="29"/>
      <c r="AD111" s="34"/>
      <c r="AE111" s="34"/>
      <c r="AF111" s="30"/>
      <c r="AM111" s="28"/>
      <c r="AN111" s="29"/>
      <c r="AO111" s="29"/>
      <c r="AQ111" s="28"/>
      <c r="AR111" s="29"/>
      <c r="AS111" s="29"/>
      <c r="AU111" s="28"/>
      <c r="AV111" s="29"/>
      <c r="AW111" s="29"/>
    </row>
    <row r="112" spans="5:49" x14ac:dyDescent="0.2">
      <c r="E112" s="1"/>
      <c r="F112" s="99"/>
      <c r="I112" s="32"/>
      <c r="J112" s="32"/>
      <c r="Q112" s="32"/>
      <c r="R112" s="32"/>
      <c r="Z112" s="28"/>
      <c r="AA112" s="29"/>
      <c r="AB112" s="29"/>
      <c r="AD112" s="34"/>
      <c r="AE112" s="34"/>
      <c r="AF112" s="30"/>
      <c r="AM112" s="28"/>
      <c r="AN112" s="29"/>
      <c r="AO112" s="29"/>
      <c r="AQ112" s="28"/>
      <c r="AR112" s="29"/>
      <c r="AS112" s="29"/>
      <c r="AU112" s="28"/>
      <c r="AV112" s="29"/>
      <c r="AW112" s="29"/>
    </row>
    <row r="113" spans="1:49" x14ac:dyDescent="0.2">
      <c r="F113" s="99"/>
      <c r="I113" s="32"/>
      <c r="J113" s="32"/>
      <c r="Q113" s="32"/>
      <c r="R113" s="32"/>
      <c r="Z113" s="28"/>
      <c r="AA113" s="29"/>
      <c r="AB113" s="29"/>
      <c r="AD113" s="34"/>
      <c r="AE113" s="34"/>
      <c r="AF113" s="30"/>
      <c r="AM113" s="28"/>
      <c r="AN113" s="29"/>
      <c r="AO113" s="29"/>
      <c r="AQ113" s="28"/>
      <c r="AR113" s="29"/>
      <c r="AS113" s="29"/>
      <c r="AU113" s="28"/>
      <c r="AV113" s="29"/>
      <c r="AW113" s="29"/>
    </row>
    <row r="114" spans="1:49" x14ac:dyDescent="0.2">
      <c r="F114" s="98"/>
      <c r="I114" s="32"/>
      <c r="J114" s="32"/>
      <c r="Q114" s="32"/>
      <c r="R114" s="32"/>
      <c r="Z114" s="28"/>
      <c r="AA114" s="29"/>
      <c r="AB114" s="29"/>
      <c r="AD114" s="34"/>
      <c r="AE114" s="34"/>
      <c r="AF114" s="30"/>
      <c r="AM114" s="28"/>
      <c r="AN114" s="29"/>
      <c r="AO114" s="29"/>
      <c r="AQ114" s="28"/>
      <c r="AR114" s="29"/>
      <c r="AS114" s="29"/>
      <c r="AU114" s="28"/>
      <c r="AV114" s="29"/>
      <c r="AW114" s="29"/>
    </row>
    <row r="115" spans="1:49" x14ac:dyDescent="0.2">
      <c r="F115" s="99"/>
      <c r="I115" s="32"/>
      <c r="J115" s="32"/>
      <c r="Q115" s="32"/>
      <c r="R115" s="32"/>
      <c r="Z115" s="28"/>
      <c r="AA115" s="29"/>
      <c r="AB115" s="29"/>
      <c r="AD115" s="34"/>
      <c r="AE115" s="34"/>
      <c r="AF115" s="30"/>
      <c r="AM115" s="28"/>
      <c r="AN115" s="29"/>
      <c r="AO115" s="29"/>
      <c r="AQ115" s="28"/>
      <c r="AR115" s="29"/>
      <c r="AS115" s="29"/>
      <c r="AU115" s="28"/>
      <c r="AV115" s="29"/>
      <c r="AW115" s="29"/>
    </row>
    <row r="116" spans="1:49" x14ac:dyDescent="0.2">
      <c r="F116" s="98"/>
      <c r="I116" s="32"/>
      <c r="J116" s="32"/>
      <c r="Q116" s="32"/>
      <c r="R116" s="32"/>
      <c r="Z116" s="28"/>
      <c r="AA116" s="29"/>
      <c r="AB116" s="29"/>
      <c r="AD116" s="34"/>
      <c r="AE116" s="34"/>
      <c r="AF116" s="30"/>
      <c r="AM116" s="28"/>
      <c r="AN116" s="29"/>
      <c r="AO116" s="29"/>
      <c r="AQ116" s="28"/>
      <c r="AR116" s="29"/>
      <c r="AS116" s="29"/>
      <c r="AU116" s="28"/>
      <c r="AV116" s="29"/>
      <c r="AW116" s="29"/>
    </row>
    <row r="117" spans="1:49" x14ac:dyDescent="0.2">
      <c r="F117" s="99"/>
      <c r="I117" s="32"/>
      <c r="J117" s="32"/>
      <c r="Q117" s="32"/>
      <c r="R117" s="32"/>
      <c r="Z117" s="28"/>
      <c r="AA117" s="29"/>
      <c r="AB117" s="29"/>
      <c r="AD117" s="34"/>
      <c r="AE117" s="34"/>
      <c r="AF117" s="30"/>
      <c r="AM117" s="28"/>
      <c r="AN117" s="29"/>
      <c r="AO117" s="29"/>
      <c r="AQ117" s="28"/>
      <c r="AR117" s="29"/>
      <c r="AS117" s="29"/>
      <c r="AU117" s="28"/>
      <c r="AV117" s="29"/>
      <c r="AW117" s="29"/>
    </row>
    <row r="118" spans="1:49" x14ac:dyDescent="0.2">
      <c r="F118" s="99"/>
      <c r="I118" s="32"/>
      <c r="J118" s="32"/>
      <c r="Q118" s="32"/>
      <c r="R118" s="32"/>
      <c r="Z118" s="28"/>
      <c r="AA118" s="29"/>
      <c r="AB118" s="29"/>
      <c r="AD118" s="34"/>
      <c r="AE118" s="34"/>
      <c r="AF118" s="30"/>
      <c r="AM118" s="28"/>
      <c r="AN118" s="29"/>
      <c r="AO118" s="29"/>
      <c r="AQ118" s="28"/>
      <c r="AR118" s="29"/>
      <c r="AS118" s="29"/>
      <c r="AU118" s="28"/>
      <c r="AV118" s="29"/>
      <c r="AW118" s="29"/>
    </row>
    <row r="119" spans="1:49" x14ac:dyDescent="0.2">
      <c r="F119" s="102"/>
      <c r="I119" s="32"/>
      <c r="J119" s="32"/>
      <c r="Q119" s="32"/>
      <c r="R119" s="32"/>
      <c r="Z119" s="28"/>
      <c r="AA119" s="29"/>
      <c r="AB119" s="29"/>
      <c r="AD119" s="34"/>
      <c r="AE119" s="34"/>
      <c r="AF119" s="30"/>
      <c r="AM119" s="28"/>
      <c r="AN119" s="29"/>
      <c r="AO119" s="29"/>
      <c r="AQ119" s="28"/>
      <c r="AR119" s="29"/>
      <c r="AS119" s="29"/>
      <c r="AU119" s="28"/>
      <c r="AV119" s="29"/>
      <c r="AW119" s="29"/>
    </row>
    <row r="120" spans="1:49" x14ac:dyDescent="0.2">
      <c r="F120" s="99"/>
      <c r="I120" s="32"/>
      <c r="J120" s="32"/>
      <c r="Q120" s="32"/>
      <c r="R120" s="32"/>
      <c r="Z120" s="28"/>
      <c r="AA120" s="29"/>
      <c r="AB120" s="29"/>
      <c r="AD120" s="34"/>
      <c r="AE120" s="34"/>
      <c r="AF120" s="30"/>
      <c r="AM120" s="28"/>
      <c r="AN120" s="29"/>
      <c r="AO120" s="29"/>
      <c r="AQ120" s="28"/>
      <c r="AR120" s="29"/>
      <c r="AS120" s="29"/>
      <c r="AU120" s="28"/>
      <c r="AV120" s="29"/>
      <c r="AW120" s="29"/>
    </row>
    <row r="121" spans="1:49" x14ac:dyDescent="0.2">
      <c r="F121" s="99"/>
      <c r="I121" s="32"/>
      <c r="J121" s="32"/>
      <c r="Q121" s="32"/>
      <c r="R121" s="32"/>
      <c r="Z121" s="28"/>
      <c r="AA121" s="29"/>
      <c r="AB121" s="29"/>
      <c r="AD121" s="34"/>
      <c r="AE121" s="34"/>
      <c r="AF121" s="30"/>
      <c r="AM121" s="28"/>
      <c r="AN121" s="29"/>
      <c r="AO121" s="29"/>
      <c r="AQ121" s="28"/>
      <c r="AR121" s="29"/>
      <c r="AS121" s="29"/>
      <c r="AU121" s="28"/>
      <c r="AV121" s="29"/>
      <c r="AW121" s="29"/>
    </row>
    <row r="122" spans="1:49" ht="13.5" thickBot="1" x14ac:dyDescent="0.25">
      <c r="F122" s="98"/>
      <c r="I122" s="32"/>
      <c r="J122" s="32"/>
      <c r="Q122" s="32"/>
      <c r="R122" s="32"/>
      <c r="Z122" s="28"/>
      <c r="AA122" s="29"/>
      <c r="AB122" s="29"/>
      <c r="AD122" s="34"/>
      <c r="AE122" s="34"/>
      <c r="AF122" s="30"/>
      <c r="AM122" s="28"/>
      <c r="AN122" s="29"/>
      <c r="AO122" s="29"/>
      <c r="AQ122" s="28"/>
      <c r="AR122" s="29"/>
      <c r="AS122" s="29"/>
      <c r="AU122" s="28"/>
      <c r="AV122" s="29"/>
      <c r="AW122" s="29"/>
    </row>
    <row r="123" spans="1:49" s="85" customFormat="1" ht="13.5" thickTop="1" x14ac:dyDescent="0.2">
      <c r="A123" s="73"/>
      <c r="B123" s="120"/>
      <c r="C123" s="76"/>
      <c r="D123" s="79"/>
      <c r="E123" s="80"/>
      <c r="F123" s="103"/>
      <c r="G123" s="81"/>
      <c r="H123" s="80"/>
      <c r="I123" s="82"/>
      <c r="J123" s="82"/>
      <c r="K123" s="83"/>
      <c r="L123" s="83"/>
      <c r="M123" s="80"/>
      <c r="N123" s="83"/>
      <c r="O123" s="125"/>
      <c r="P123" s="83"/>
      <c r="Q123" s="83"/>
      <c r="R123" s="83"/>
      <c r="S123" s="84"/>
      <c r="T123" s="79"/>
      <c r="U123" s="79"/>
      <c r="AD123" s="86"/>
      <c r="AE123" s="86"/>
    </row>
    <row r="124" spans="1:49" x14ac:dyDescent="0.2">
      <c r="F124" s="104" t="s">
        <v>56</v>
      </c>
      <c r="G124" s="31" t="s">
        <v>43</v>
      </c>
      <c r="M124" s="88" t="s">
        <v>47</v>
      </c>
      <c r="N124" s="33" t="s">
        <v>58</v>
      </c>
    </row>
    <row r="125" spans="1:49" x14ac:dyDescent="0.2">
      <c r="F125" s="104" t="s">
        <v>57</v>
      </c>
      <c r="G125" s="31" t="s">
        <v>42</v>
      </c>
      <c r="M125" s="88" t="s">
        <v>48</v>
      </c>
      <c r="N125" s="33" t="s">
        <v>45</v>
      </c>
    </row>
    <row r="126" spans="1:49" x14ac:dyDescent="0.2">
      <c r="F126" s="104" t="s">
        <v>54</v>
      </c>
      <c r="G126" s="31" t="s">
        <v>26</v>
      </c>
      <c r="M126" s="88" t="s">
        <v>59</v>
      </c>
      <c r="N126" s="33" t="s">
        <v>60</v>
      </c>
    </row>
    <row r="127" spans="1:49" x14ac:dyDescent="0.2">
      <c r="F127" s="104" t="s">
        <v>55</v>
      </c>
      <c r="G127" s="31" t="s">
        <v>50</v>
      </c>
      <c r="M127" s="88" t="s">
        <v>49</v>
      </c>
      <c r="N127" s="33" t="s">
        <v>53</v>
      </c>
    </row>
    <row r="128" spans="1:49" x14ac:dyDescent="0.2">
      <c r="F128" s="104" t="s">
        <v>70</v>
      </c>
      <c r="G128" s="31" t="s">
        <v>66</v>
      </c>
      <c r="M128" s="89" t="s">
        <v>46</v>
      </c>
      <c r="N128" s="90" t="s">
        <v>44</v>
      </c>
      <c r="O128" s="126"/>
    </row>
    <row r="129" spans="13:14" x14ac:dyDescent="0.2">
      <c r="M129" s="88" t="s">
        <v>52</v>
      </c>
      <c r="N129" s="33" t="s">
        <v>51</v>
      </c>
    </row>
    <row r="130" spans="13:14" x14ac:dyDescent="0.2">
      <c r="M130" s="88" t="s">
        <v>69</v>
      </c>
      <c r="N130" s="33" t="s">
        <v>68</v>
      </c>
    </row>
    <row r="131" spans="13:14" x14ac:dyDescent="0.2">
      <c r="M131" s="88" t="s">
        <v>73</v>
      </c>
      <c r="N131" s="33" t="s">
        <v>71</v>
      </c>
    </row>
    <row r="132" spans="13:14" x14ac:dyDescent="0.2">
      <c r="M132" s="88" t="s">
        <v>74</v>
      </c>
      <c r="N132" s="33" t="s">
        <v>72</v>
      </c>
    </row>
  </sheetData>
  <phoneticPr fontId="0" type="noConversion"/>
  <printOptions horizontalCentered="1" gridLines="1"/>
  <pageMargins left="0.19685039370078741" right="0.19685039370078741" top="0.19685039370078741" bottom="0.6692913385826772" header="0.4921259845" footer="0.4921259845"/>
  <pageSetup paperSize="9" scale="91" fitToHeight="4" orientation="landscape" horizontalDpi="300" verticalDpi="4294967292" r:id="rId1"/>
  <headerFooter alignWithMargins="0">
    <oddHeader xml:space="preserve">&amp;C </oddHeader>
    <oddFooter>&amp;LSeite &amp;P von &amp;N&amp;C&amp;F &amp;Rgedruckt am &amp;D um &amp;T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Sport 2011</vt:lpstr>
      <vt:lpstr>Sport Übersicht</vt:lpstr>
      <vt:lpstr>Schuhe</vt:lpstr>
      <vt:lpstr>mit</vt:lpstr>
      <vt:lpstr>Tabelle1</vt:lpstr>
      <vt:lpstr>mit!Druckbereich</vt:lpstr>
      <vt:lpstr>Schuhe!Druckbereich</vt:lpstr>
      <vt:lpstr>'Sport 2011'!Druckbereich</vt:lpstr>
      <vt:lpstr>mit!Drucktitel</vt:lpstr>
      <vt:lpstr>Schuhe!Drucktitel</vt:lpstr>
      <vt:lpstr>'Sport 2011'!Drucktitel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ICE</cp:lastModifiedBy>
  <cp:lastPrinted>2007-08-26T17:03:42Z</cp:lastPrinted>
  <dcterms:created xsi:type="dcterms:W3CDTF">2002-04-14T12:09:12Z</dcterms:created>
  <dcterms:modified xsi:type="dcterms:W3CDTF">2011-01-29T17:04:08Z</dcterms:modified>
</cp:coreProperties>
</file>